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63" documentId="120_S{2AC9BD13-BADA-5192-A53E-5A8FF88502F6}" xr6:coauthVersionLast="47" xr6:coauthVersionMax="47" xr10:uidLastSave="{B2E96B40-8C84-4272-94C4-FD8A8DD00093}"/>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5" i="2" l="1"/>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<sst xmlns="http://schemas.openxmlformats.org/spreadsheetml/2006/main" count="181523" uniqueCount="39139">
  <si>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</si>
  <si>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</si>
  <si>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</si>
  <si>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</si>
  <si>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</si>
  <si>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</si>
  <si>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</si>
  <si>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</si>
  <si>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</si>
  <si>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</si>
  <si>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</si>
  <si>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</si>
  <si>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</si>
  <si>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</si>
  <si>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</si>
  <si>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</si>
  <si>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</si>
  <si>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</si>
  <si>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</si>
  <si>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</si>
  <si>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</si>
  <si>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</si>
  <si>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</si>
  <si>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</si>
  <si>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</si>
  <si>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</si>
  <si>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</si>
  <si>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</si>
  <si>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</si>
  <si>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</si>
  <si>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</si>
  <si>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</si>
  <si>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</si>
  <si>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</si>
  <si>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</si>
  <si>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</si>
  <si>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</si>
  <si>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</si>
  <si>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</si>
  <si>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</si>
  <si>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</si>
  <si>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</si>
  <si>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</si>
  <si>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</si>
  <si>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</si>
  <si>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</si>
  <si>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</si>
  <si>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</si>
  <si>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</si>
  <si>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</si>
  <si>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</si>
  <si>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</si>
  <si>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</si>
  <si>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</si>
  <si>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</si>
  <si>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</si>
  <si>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</si>
  <si>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</si>
  <si>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</si>
  <si>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</si>
  <si>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</si>
  <si>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</si>
  <si>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</si>
  <si>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</si>
  <si>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</si>
  <si>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</si>
  <si>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</si>
  <si>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</si>
  <si>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</si>
  <si>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</si>
  <si>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</si>
  <si>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</si>
  <si>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</si>
  <si>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</si>
  <si>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</si>
  <si>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</si>
  <si>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</si>
  <si>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</si>
  <si>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</si>
  <si>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</si>
  <si>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</si>
  <si>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</si>
  <si>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</si>
  <si>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</si>
  <si>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</si>
  <si>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</si>
  <si>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</si>
  <si>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</si>
  <si>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</si>
  <si>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</si>
  <si>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</si>
  <si>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</si>
  <si>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</si>
  <si>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</si>
  <si>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</si>
  <si>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</si>
  <si>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</si>
  <si>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</si>
  <si>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</si>
  <si>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</si>
  <si>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</si>
  <si>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</si>
  <si>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</si>
  <si>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</si>
  <si>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</si>
  <si>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</si>
  <si>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</si>
  <si>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</si>
  <si>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</si>
  <si>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</si>
  <si>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</si>
  <si>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</si>
  <si>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</si>
  <si>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</si>
  <si>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</si>
  <si>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</si>
  <si>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</si>
  <si>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</si>
  <si>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</si>
  <si>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</si>
  <si>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</si>
  <si>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</si>
  <si>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</si>
  <si>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</si>
  <si>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</si>
  <si>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</si>
  <si>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</si>
  <si>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</si>
  <si>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</si>
  <si>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</si>
  <si>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</si>
  <si>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</si>
  <si>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</si>
  <si>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</si>
  <si>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</si>
  <si>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</si>
  <si>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</si>
  <si>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</si>
  <si>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</si>
  <si>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</si>
  <si>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</si>
  <si>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</si>
  <si>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</si>
  <si>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</si>
  <si>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</si>
  <si>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</si>
  <si>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</si>
  <si>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</si>
  <si>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</si>
  <si>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</si>
  <si>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</si>
  <si>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</si>
  <si>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</si>
  <si>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</si>
  <si>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</si>
  <si>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</si>
  <si>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</si>
  <si>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</si>
  <si>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</si>
  <si>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</si>
  <si>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</si>
  <si>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</si>
  <si>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</si>
  <si>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</si>
  <si>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</si>
  <si>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</si>
  <si>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</si>
  <si>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</si>
  <si>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</si>
  <si>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</si>
  <si>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</si>
  <si>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</si>
  <si>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</si>
  <si>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</si>
  <si>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</si>
  <si>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</si>
  <si>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</si>
  <si>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</si>
  <si>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</si>
  <si>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</si>
  <si>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</si>
  <si>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</si>
  <si>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</si>
  <si>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</si>
  <si>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</si>
  <si>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</si>
  <si>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</si>
  <si>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</si>
  <si>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</si>
  <si>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</si>
  <si>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</si>
  <si>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</si>
  <si>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</si>
  <si>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</si>
  <si>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</si>
  <si>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</si>
  <si>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</si>
  <si>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</si>
  <si>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</si>
  <si>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</si>
  <si>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</si>
  <si>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</si>
  <si>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</si>
  <si>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</si>
  <si>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</si>
  <si>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</si>
  <si>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</si>
  <si>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</si>
  <si>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</si>
  <si>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</si>
  <si>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</si>
  <si>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</si>
  <si>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</si>
  <si>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</si>
  <si>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</si>
  <si>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</si>
  <si>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</si>
  <si>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</si>
  <si>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</si>
  <si>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</si>
  <si>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</si>
  <si>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</si>
  <si>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</si>
  <si>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</si>
  <si>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</si>
  <si>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</si>
  <si>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</si>
  <si>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</si>
  <si>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</si>
  <si>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</si>
  <si>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</si>
  <si>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</si>
  <si>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</si>
  <si>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</si>
  <si>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</si>
  <si>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</si>
  <si>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</si>
  <si>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</si>
  <si>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</si>
  <si>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</si>
  <si>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</si>
  <si>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</si>
  <si>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</si>
  <si>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</si>
  <si>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</si>
  <si>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</si>
  <si>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</si>
  <si>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</si>
  <si>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</si>
  <si>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</si>
  <si>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</si>
  <si>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</si>
  <si>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</si>
  <si>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</si>
  <si>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</si>
  <si>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</si>
  <si>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</si>
  <si>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</si>
  <si>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</si>
  <si>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</si>
  <si>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</si>
  <si>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</si>
  <si>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</si>
  <si>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</si>
  <si>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</si>
  <si>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</si>
  <si>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</si>
  <si>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</si>
  <si>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</si>
  <si>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</si>
  <si>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</si>
  <si>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</si>
  <si>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</si>
  <si>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</si>
  <si>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</si>
  <si>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</si>
  <si>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</si>
  <si>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</si>
  <si>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</si>
  <si>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</si>
  <si>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</si>
  <si>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</si>
  <si>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</si>
  <si>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</si>
  <si>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</si>
  <si>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</si>
  <si>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</si>
  <si>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</si>
  <si>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</si>
  <si>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</si>
  <si>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</si>
  <si>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</si>
  <si>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</si>
  <si>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</si>
  <si>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</si>
  <si>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</si>
  <si>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</si>
  <si>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</si>
  <si>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</si>
  <si>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</si>
  <si>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</si>
  <si>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</si>
  <si>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</si>
  <si>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</si>
  <si>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</si>
  <si>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</si>
  <si>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</si>
  <si>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</si>
  <si>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</si>
  <si>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</si>
  <si>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</si>
  <si>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</si>
  <si>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</si>
  <si>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</si>
  <si>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</si>
  <si>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</si>
  <si>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</si>
  <si>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</si>
  <si>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</si>
  <si>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</si>
  <si>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</si>
  <si>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</si>
  <si>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</si>
  <si>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</si>
  <si>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</si>
  <si>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</si>
  <si>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</si>
  <si>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</si>
  <si>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</si>
  <si>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</si>
  <si>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</si>
  <si>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</si>
  <si>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</si>
  <si>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</si>
  <si>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</si>
  <si>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</si>
  <si>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</si>
  <si>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</si>
  <si>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</si>
  <si>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</si>
  <si>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</si>
  <si>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</si>
  <si>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</si>
  <si>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</si>
  <si>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</si>
  <si>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</si>
  <si>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</si>
  <si>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</si>
  <si>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</si>
  <si>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</si>
  <si>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</si>
  <si>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</si>
  <si>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</si>
  <si>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</si>
  <si>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</si>
  <si>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</si>
  <si>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</si>
  <si>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</si>
  <si>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</si>
  <si>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</si>
  <si>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</si>
  <si>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</si>
  <si>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</si>
  <si>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</si>
  <si>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</si>
  <si>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</si>
  <si>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</si>
  <si>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</si>
  <si>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</si>
  <si>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</si>
  <si>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</si>
  <si>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</si>
  <si>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</si>
  <si>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</si>
  <si>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</si>
  <si>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</si>
  <si>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</si>
  <si>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</si>
  <si>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</si>
  <si>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</si>
  <si>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</si>
  <si>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</si>
  <si>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</si>
  <si>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</si>
  <si>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</si>
  <si>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</si>
  <si>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</si>
  <si>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</si>
  <si>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</si>
  <si>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</si>
  <si>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</si>
  <si>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</si>
  <si>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</si>
  <si>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</si>
  <si>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</si>
  <si>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</si>
  <si>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</si>
  <si>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</si>
  <si>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</si>
  <si>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</si>
  <si>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</si>
  <si>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</si>
  <si>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</si>
  <si>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</si>
  <si>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</si>
  <si>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</si>
  <si>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</si>
  <si>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</si>
  <si>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</si>
  <si>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</si>
  <si>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</si>
  <si>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</si>
  <si>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</si>
  <si>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</si>
  <si>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</si>
  <si>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</si>
  <si>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</si>
  <si>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</si>
  <si>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</si>
  <si>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</si>
  <si>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</si>
  <si>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</si>
  <si>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</si>
  <si>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</si>
  <si>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</si>
  <si>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</si>
  <si>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</si>
  <si>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</si>
  <si>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</si>
  <si>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</si>
  <si>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</si>
  <si>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</si>
  <si>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</si>
  <si>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</si>
  <si>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</si>
  <si>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</si>
  <si>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</si>
  <si>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</si>
  <si>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</si>
  <si>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</si>
  <si>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</si>
  <si>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</si>
  <si>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</si>
  <si>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</si>
  <si>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</si>
  <si>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</si>
  <si>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</si>
  <si>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</si>
  <si>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</si>
  <si>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</si>
  <si>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</si>
  <si>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</si>
  <si>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</si>
  <si>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</si>
  <si>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</si>
  <si>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</si>
  <si>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</si>
  <si>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</si>
  <si>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</si>
  <si>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</si>
  <si>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</si>
  <si>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</si>
  <si>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</si>
  <si>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</si>
  <si>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</si>
  <si>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</si>
  <si>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</si>
  <si>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</si>
  <si>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</si>
  <si>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</si>
  <si>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</si>
  <si>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</si>
  <si>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</si>
  <si>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</si>
  <si>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</si>
  <si>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</si>
  <si>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</si>
  <si>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</si>
  <si>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</si>
  <si>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</si>
  <si>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</si>
  <si>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</si>
  <si>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</si>
  <si>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</si>
  <si>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</si>
  <si>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</si>
  <si>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</si>
  <si>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</si>
  <si>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</si>
  <si>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</si>
  <si>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</si>
  <si>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</si>
  <si>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</si>
  <si>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</si>
  <si>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</si>
  <si>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</si>
  <si>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</si>
  <si>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</si>
  <si>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</si>
  <si>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</si>
  <si>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</si>
  <si>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</si>
  <si>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</si>
  <si>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</si>
  <si>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</si>
  <si>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</si>
  <si>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</si>
  <si>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</si>
  <si>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</si>
  <si>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</si>
  <si>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</si>
  <si>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</si>
  <si>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</si>
  <si>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</si>
  <si>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</si>
  <si>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</si>
  <si>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</si>
  <si>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</si>
  <si>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</si>
  <si>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</si>
  <si>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</si>
  <si>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</si>
  <si>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</si>
  <si>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</si>
  <si>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</si>
  <si>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</si>
  <si>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</si>
  <si>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</si>
  <si>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</si>
  <si>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</si>
  <si>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</si>
  <si>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</si>
  <si>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</si>
  <si>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</si>
  <si>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</si>
  <si>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</si>
  <si>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</si>
  <si>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</si>
  <si>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</si>
  <si>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</si>
  <si>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</si>
  <si>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</si>
  <si>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</si>
  <si>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</si>
  <si>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</si>
  <si>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</si>
  <si>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</si>
  <si>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</si>
  <si>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</si>
  <si>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</si>
  <si>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</si>
  <si>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</si>
  <si>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</si>
  <si>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</si>
  <si>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</si>
  <si>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</si>
  <si>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</si>
  <si>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</si>
  <si>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</si>
  <si>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</si>
  <si>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</si>
  <si>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</si>
  <si>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</si>
  <si>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</si>
  <si>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</si>
  <si>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</si>
  <si>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</si>
  <si>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</si>
  <si>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</si>
  <si>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</si>
  <si>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</si>
  <si>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</si>
  <si>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</si>
  <si>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</si>
  <si>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</si>
  <si>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</si>
  <si>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</si>
  <si>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</si>
  <si>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</si>
  <si>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</si>
  <si>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</si>
  <si>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</si>
  <si>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</si>
  <si>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</si>
  <si>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</si>
  <si>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</si>
  <si>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</si>
  <si>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</si>
  <si>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</si>
  <si>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</si>
  <si>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</si>
  <si>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</si>
  <si>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</si>
  <si>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</si>
  <si>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</si>
  <si>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</si>
  <si>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</si>
  <si>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</si>
  <si>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</si>
  <si>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</si>
  <si>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</si>
  <si>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</si>
  <si>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</si>
  <si>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</si>
  <si>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</si>
  <si>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</si>
  <si>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</si>
  <si>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</si>
  <si>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</si>
  <si>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</si>
  <si>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</si>
  <si>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</si>
  <si>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</si>
  <si>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</si>
  <si>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</si>
  <si>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</si>
  <si>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</si>
  <si>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</si>
  <si>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</si>
  <si>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</si>
  <si>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</si>
  <si>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</si>
  <si>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</si>
  <si>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</si>
  <si>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</si>
  <si>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</si>
  <si>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</si>
  <si>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</si>
  <si>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</si>
  <si>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</si>
  <si>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</si>
  <si>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</si>
  <si>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</si>
  <si>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</si>
  <si>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</si>
  <si>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</si>
  <si>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</si>
  <si>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</si>
  <si>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</si>
  <si>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</si>
  <si>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</si>
  <si>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</si>
  <si>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</si>
  <si>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</si>
  <si>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</si>
  <si>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</si>
  <si>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</si>
  <si>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</si>
  <si>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</si>
  <si>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</si>
  <si>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</si>
  <si>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</si>
  <si>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</si>
  <si>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</si>
  <si>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</si>
  <si>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</si>
  <si>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</si>
  <si>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</si>
  <si>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</si>
  <si>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</si>
  <si>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</si>
  <si>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</si>
  <si>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</si>
  <si>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</si>
  <si>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</si>
  <si>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</si>
  <si>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</si>
  <si>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</si>
  <si>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</si>
  <si>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</si>
  <si>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</si>
  <si>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</si>
  <si>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</si>
  <si>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</si>
  <si>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</si>
  <si>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</si>
  <si>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</si>
  <si>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</si>
  <si>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</si>
  <si>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</si>
  <si>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</si>
  <si>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</si>
  <si>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</si>
  <si>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</si>
  <si>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</si>
  <si>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</si>
  <si>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</si>
  <si>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</si>
  <si>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</si>
  <si>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</si>
  <si>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</si>
  <si>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</si>
  <si>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</si>
  <si>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</si>
  <si>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</si>
  <si>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</si>
  <si>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</si>
  <si>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</si>
  <si>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</si>
  <si>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</si>
  <si>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</si>
  <si>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</si>
  <si>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</si>
  <si>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</si>
  <si>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</si>
  <si>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</si>
  <si>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</si>
  <si>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</si>
  <si>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</si>
  <si>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</si>
  <si>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</si>
  <si>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</si>
  <si>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</si>
  <si>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</si>
  <si>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</si>
  <si>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</si>
  <si>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</si>
  <si>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</si>
  <si>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</si>
  <si>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</si>
  <si>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</si>
  <si>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</si>
  <si>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</si>
  <si>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</si>
  <si>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</si>
  <si>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</si>
  <si>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</si>
  <si>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</si>
  <si>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</si>
  <si>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</si>
  <si>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</si>
  <si>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</si>
  <si>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</si>
  <si>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</si>
  <si>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</si>
  <si>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</si>
  <si>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</si>
  <si>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</si>
  <si>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</si>
  <si>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</si>
  <si>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</si>
  <si>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</si>
  <si>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</si>
  <si>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</si>
  <si>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</si>
  <si>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</si>
  <si>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</si>
  <si>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</si>
  <si>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</si>
  <si>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</si>
  <si>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</si>
  <si>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</si>
  <si>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</si>
  <si>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</si>
  <si>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</si>
  <si>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</si>
  <si>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</si>
  <si>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</si>
  <si>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</si>
  <si>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</si>
  <si>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</si>
  <si>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</si>
  <si>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</si>
  <si>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</si>
  <si>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</si>
  <si>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</si>
  <si>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</si>
  <si>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</si>
  <si>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</si>
  <si>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</si>
  <si>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</si>
  <si>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</si>
  <si>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</si>
  <si>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</si>
  <si>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</si>
  <si>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</si>
  <si>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</si>
  <si>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</si>
  <si>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</si>
  <si>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</si>
  <si>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</si>
  <si>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</si>
  <si>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</si>
  <si>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</si>
  <si>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</si>
  <si>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</si>
  <si>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</si>
  <si>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</si>
  <si>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</si>
  <si>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</si>
  <si>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</si>
  <si>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</si>
  <si>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</si>
  <si>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</si>
  <si>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</si>
  <si>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</si>
  <si>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</si>
  <si>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</si>
  <si>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</si>
  <si>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</si>
  <si>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</si>
  <si>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</si>
  <si>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</si>
  <si>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</si>
  <si>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</si>
  <si>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</si>
  <si>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</si>
  <si>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</si>
  <si>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</si>
  <si>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</si>
  <si>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</si>
  <si>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</si>
  <si>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</si>
  <si>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</si>
  <si>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</si>
  <si>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</si>
  <si>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</si>
  <si>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</si>
  <si>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</si>
  <si>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</si>
  <si>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</si>
  <si>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</si>
  <si>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</si>
  <si>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</si>
  <si>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</si>
  <si>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</si>
  <si>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</si>
  <si>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</si>
  <si>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</si>
  <si>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</si>
  <si>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</si>
  <si>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</si>
  <si>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</si>
  <si>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</si>
  <si>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</si>
  <si>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</si>
  <si>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</si>
  <si>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</si>
  <si>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</si>
  <si>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</si>
  <si>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</si>
  <si>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</si>
  <si>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</si>
  <si>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</si>
  <si>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</si>
  <si>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</si>
  <si>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</si>
  <si>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</si>
  <si>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</si>
  <si>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</si>
  <si>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</si>
  <si>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</si>
  <si>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</si>
  <si>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</si>
  <si>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</si>
  <si>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</si>
  <si>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</si>
  <si>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</si>
  <si>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</si>
  <si>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</si>
  <si>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</si>
  <si>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</si>
  <si>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</si>
  <si>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</si>
  <si>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</si>
  <si>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</si>
  <si>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</si>
  <si>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</si>
  <si>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</si>
  <si>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</si>
  <si>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</si>
  <si>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</si>
  <si>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</si>
  <si>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</si>
  <si>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</si>
  <si>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</si>
  <si>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</si>
  <si>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</si>
  <si>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</si>
  <si>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</si>
  <si>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</si>
  <si>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</si>
  <si>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</si>
  <si>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</si>
  <si>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</si>
  <si>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</si>
  <si>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</si>
  <si>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</si>
  <si>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</si>
  <si>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</si>
  <si>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</si>
  <si>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</si>
  <si>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</si>
  <si>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</si>
  <si>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</si>
  <si>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</si>
  <si>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</si>
  <si>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</si>
  <si>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</si>
  <si>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</si>
  <si>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</si>
  <si>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</si>
  <si>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</si>
  <si>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</si>
  <si>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</si>
  <si>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</si>
  <si>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</si>
  <si>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</si>
  <si>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</si>
  <si>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</si>
  <si>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</si>
  <si>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</si>
  <si>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</si>
  <si>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</si>
  <si>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</si>
  <si>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</si>
  <si>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</si>
  <si>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</si>
  <si>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</si>
  <si>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</si>
  <si>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</si>
  <si>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</si>
  <si>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</si>
  <si>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</si>
  <si>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</si>
  <si>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</si>
  <si>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</si>
  <si>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</si>
  <si>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</si>
  <si>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</si>
  <si>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</si>
  <si>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</si>
  <si>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</si>
  <si>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</si>
  <si>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</si>
  <si>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</si>
  <si>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</si>
  <si>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</si>
  <si>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</si>
  <si>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</si>
  <si>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</si>
  <si>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</si>
  <si>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</si>
  <si>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</si>
  <si>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</si>
  <si>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</si>
  <si>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</si>
  <si>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</si>
  <si>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</si>
  <si>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</si>
  <si>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</si>
  <si>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</si>
  <si>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</si>
  <si>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</si>
  <si>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</si>
  <si>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</si>
  <si>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</si>
  <si>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</si>
  <si>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</si>
  <si>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</si>
  <si>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</si>
  <si>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</si>
  <si>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</si>
  <si>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</si>
  <si>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</si>
  <si>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</si>
  <si>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</si>
  <si>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</si>
  <si>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</si>
  <si>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</si>
  <si>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</si>
  <si>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</si>
  <si>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</si>
  <si>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</si>
  <si>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</si>
  <si>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</si>
  <si>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</si>
  <si>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</si>
  <si>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</si>
  <si>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</si>
  <si>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</si>
  <si>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</si>
  <si>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</si>
  <si>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</si>
  <si>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</si>
  <si>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</si>
  <si>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</si>
  <si>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</si>
  <si>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</si>
  <si>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</si>
  <si>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</si>
  <si>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</si>
  <si>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</si>
  <si>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</si>
  <si>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</si>
  <si>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</si>
  <si>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</si>
  <si>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</si>
  <si>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</si>
  <si>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</si>
  <si>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</si>
  <si>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</si>
  <si>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</si>
  <si>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</si>
  <si>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</si>
  <si>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</si>
  <si>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</si>
  <si>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</si>
  <si>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</si>
  <si>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</si>
  <si>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</si>
  <si>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</si>
  <si>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</si>
  <si>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</si>
  <si>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</si>
  <si>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</si>
  <si>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</si>
  <si>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</si>
  <si>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</si>
  <si>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</si>
  <si>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</si>
  <si>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</si>
  <si>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</si>
  <si>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</si>
  <si>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</si>
  <si>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</si>
  <si>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</si>
  <si>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</si>
  <si>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</si>
  <si>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</si>
  <si>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</si>
  <si>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</si>
  <si>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</si>
  <si>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</si>
  <si>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</si>
  <si>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</si>
  <si>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</si>
  <si>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</si>
  <si>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</si>
  <si>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</si>
  <si>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</si>
  <si>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</si>
  <si>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</si>
  <si>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</si>
  <si>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</si>
  <si>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</si>
  <si>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</si>
  <si>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</si>
  <si>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</si>
  <si>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</si>
  <si>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</si>
  <si>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</si>
  <si>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</si>
  <si>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</si>
  <si>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</si>
  <si>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</si>
  <si>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</si>
  <si>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</si>
  <si>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</si>
  <si>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</si>
  <si>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</si>
  <si>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</si>
  <si>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</si>
  <si>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</si>
  <si>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</si>
  <si>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</si>
  <si>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</si>
  <si>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</si>
  <si>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</si>
  <si>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</si>
  <si>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</si>
  <si>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</si>
  <si>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</si>
  <si>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</si>
  <si>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</si>
  <si>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</si>
  <si>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</si>
  <si>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</si>
  <si>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</si>
  <si>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</si>
  <si>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</si>
  <si>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</si>
  <si>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</si>
  <si>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</si>
  <si>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</si>
  <si>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</si>
  <si>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</si>
  <si>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</si>
  <si>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</si>
  <si>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</si>
  <si>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</si>
  <si>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</si>
  <si>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</si>
  <si>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</si>
  <si>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</si>
  <si>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</si>
  <si>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</si>
  <si>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</si>
  <si>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</si>
  <si>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</si>
  <si>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</si>
  <si>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</si>
  <si>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</si>
  <si>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</si>
  <si>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</si>
  <si>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</si>
  <si>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</si>
  <si>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</si>
  <si>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</si>
  <si>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</si>
  <si>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</si>
  <si>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</si>
  <si>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</si>
  <si>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</si>
  <si>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</si>
  <si>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</si>
  <si>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</si>
  <si>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</si>
  <si>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</si>
  <si>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</si>
  <si>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</si>
  <si>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</si>
  <si>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</si>
  <si>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</si>
  <si>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</si>
  <si>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</si>
  <si>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</si>
  <si>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</si>
  <si>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</si>
  <si>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</si>
  <si>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</si>
  <si>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</si>
  <si>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</si>
  <si>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</si>
  <si>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</si>
  <si>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</si>
  <si>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</si>
  <si>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</si>
  <si>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</si>
  <si>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</si>
  <si>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</si>
  <si>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</si>
  <si>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</si>
  <si>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</si>
  <si>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</si>
  <si>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</si>
  <si>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</si>
  <si>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</si>
  <si>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</si>
  <si>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</si>
  <si>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</si>
  <si>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</si>
  <si>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</si>
  <si>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</si>
  <si>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</si>
  <si>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</si>
  <si>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</si>
  <si>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</si>
  <si>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</si>
  <si>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</si>
  <si>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</si>
  <si>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</si>
  <si>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</si>
  <si>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</si>
  <si>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</si>
  <si>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</si>
  <si>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</si>
  <si>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</si>
  <si>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</si>
  <si>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</si>
  <si>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</si>
  <si>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</si>
  <si>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</si>
  <si>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</si>
  <si>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</si>
  <si>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</si>
  <si>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</si>
  <si>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</si>
  <si>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</si>
  <si>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</si>
  <si>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</si>
  <si>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</si>
  <si>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</si>
  <si>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</si>
  <si>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</si>
  <si>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</si>
  <si>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</si>
  <si>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</si>
  <si>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</si>
  <si>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</si>
  <si>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</si>
  <si>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</si>
  <si>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</si>
  <si>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</si>
  <si>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</si>
  <si>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</si>
  <si>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</si>
  <si>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</si>
  <si>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</si>
  <si>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</si>
  <si>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</si>
  <si>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</si>
  <si>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</si>
  <si>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</si>
  <si>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</si>
  <si>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</si>
  <si>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</si>
  <si>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</si>
  <si>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</si>
  <si>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</si>
  <si>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</si>
  <si>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</si>
  <si>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</si>
  <si>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</si>
  <si>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</si>
  <si>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</si>
  <si>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</si>
  <si>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</si>
  <si>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</si>
  <si>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</si>
  <si>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</si>
  <si>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</si>
  <si>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</si>
  <si>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</si>
  <si>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</si>
  <si>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</si>
  <si>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</si>
  <si>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</si>
  <si>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</si>
  <si>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</si>
  <si>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</si>
  <si>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</si>
  <si>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</si>
  <si>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</si>
  <si>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</si>
  <si>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</si>
  <si>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</si>
  <si>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</si>
  <si>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</si>
  <si>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</si>
  <si>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</si>
  <si>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</si>
  <si>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</si>
  <si>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</si>
  <si>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</si>
  <si>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</si>
  <si>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</si>
  <si>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</si>
  <si>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</si>
  <si>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</si>
  <si>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</si>
  <si>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</si>
  <si>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</si>
  <si>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</si>
  <si>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</si>
  <si>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</si>
  <si>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</si>
  <si>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</si>
  <si>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</si>
  <si>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</si>
  <si>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</si>
  <si>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</si>
  <si>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</si>
  <si>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</si>
  <si>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</si>
  <si>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</si>
  <si>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</si>
  <si>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</si>
  <si>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</si>
  <si>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</si>
  <si>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</si>
  <si>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</si>
  <si>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</si>
  <si>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</si>
  <si>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</si>
  <si>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</si>
  <si>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</si>
  <si>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</si>
  <si>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</si>
  <si>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</si>
  <si>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</si>
  <si>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</si>
  <si>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</si>
  <si>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</si>
  <si>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</si>
  <si>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</si>
  <si>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</si>
  <si>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</si>
  <si>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</si>
  <si>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</si>
  <si>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</si>
  <si>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</si>
  <si>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</si>
  <si>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</si>
  <si>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</si>
  <si>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</si>
  <si>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</si>
  <si>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</si>
  <si>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</si>
  <si>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</si>
  <si>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</si>
  <si>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</si>
  <si>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</si>
  <si>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</si>
  <si>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</si>
  <si>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</si>
  <si>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</si>
  <si>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</si>
  <si>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</si>
  <si>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</si>
  <si>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</si>
  <si>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</si>
  <si>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</si>
  <si>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</si>
  <si>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</si>
  <si>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</si>
  <si>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</si>
  <si>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</si>
  <si>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</si>
  <si>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</si>
  <si>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</si>
  <si>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</si>
  <si>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</si>
  <si>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</si>
  <si>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</si>
  <si>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</si>
  <si>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</si>
  <si>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</si>
  <si>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</si>
  <si>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</si>
  <si>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</si>
  <si>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</si>
  <si>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</si>
  <si>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</si>
  <si>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</si>
  <si>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</si>
  <si>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</si>
  <si>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</si>
  <si>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</si>
  <si>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</si>
  <si>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</si>
  <si>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</si>
  <si>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</si>
  <si>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</si>
  <si>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</si>
  <si>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</si>
  <si>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</si>
  <si>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</si>
  <si>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</si>
  <si>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</si>
  <si>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</si>
  <si>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</si>
  <si>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</si>
  <si>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</si>
  <si>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</si>
  <si>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</si>
  <si>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</si>
  <si>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</si>
  <si>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</si>
  <si>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</si>
  <si>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</si>
  <si>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</si>
  <si>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</si>
  <si>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</si>
  <si>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</si>
  <si>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</si>
  <si>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</si>
  <si>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</si>
  <si>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</si>
  <si>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</si>
  <si>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</si>
  <si>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</si>
  <si>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</si>
  <si>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</si>
  <si>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</si>
  <si>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</si>
  <si>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</si>
  <si>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</si>
  <si>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</si>
  <si>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</si>
  <si>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</si>
  <si>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</si>
  <si>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</si>
  <si>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</si>
  <si>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</si>
  <si>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</si>
  <si>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</si>
  <si>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</si>
  <si>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</si>
  <si>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</si>
  <si>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</si>
  <si>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</si>
  <si>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</si>
  <si>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</si>
  <si>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</si>
  <si>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</si>
  <si>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</si>
  <si>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</si>
  <si>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</si>
  <si>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</si>
  <si>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</si>
  <si>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</si>
  <si>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</si>
  <si>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</si>
  <si>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</si>
  <si>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</si>
  <si>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</si>
  <si>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</si>
  <si>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</si>
  <si>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</si>
  <si>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</si>
  <si>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</si>
  <si>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</si>
  <si>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</si>
  <si>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</si>
  <si>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</si>
  <si>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</si>
  <si>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</si>
  <si>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</si>
  <si>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</si>
  <si>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</si>
  <si>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</si>
  <si>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</si>
  <si>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</si>
  <si>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</si>
  <si>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</si>
  <si>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</si>
  <si>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</si>
  <si>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</si>
  <si>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</si>
  <si>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</si>
  <si>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</si>
  <si>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</si>
  <si>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</si>
  <si>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</si>
  <si>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</si>
  <si>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</si>
  <si>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</si>
  <si>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</si>
  <si>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</si>
  <si>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</si>
  <si>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</si>
  <si>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</si>
  <si>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</si>
  <si>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</si>
  <si>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</si>
  <si>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</si>
  <si>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</si>
  <si>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</si>
  <si>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</si>
  <si>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</si>
  <si>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</si>
  <si>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</si>
  <si>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</si>
  <si>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</si>
  <si>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</si>
  <si>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</si>
  <si>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</si>
  <si>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</si>
  <si>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</si>
  <si>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</si>
  <si>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</si>
  <si>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</si>
  <si>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</si>
  <si>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</si>
  <si>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</si>
  <si>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</si>
  <si>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</si>
  <si>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</si>
  <si>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</si>
  <si>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</si>
  <si>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</si>
  <si>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</si>
  <si>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</si>
  <si>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</si>
  <si>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</si>
  <si>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</si>
  <si>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</si>
  <si>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</si>
  <si>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</si>
  <si>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</si>
  <si>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</si>
  <si>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</si>
  <si>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</si>
  <si>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</si>
  <si>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</si>
  <si>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</si>
  <si>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</si>
  <si>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</si>
  <si>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</si>
  <si>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</si>
  <si>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</si>
  <si>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</si>
  <si>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</si>
  <si>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</si>
  <si>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</si>
  <si>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</si>
  <si>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</si>
  <si>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</si>
  <si>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</si>
  <si>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</si>
  <si>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</si>
  <si>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</si>
  <si>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</si>
  <si>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</si>
  <si>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</si>
  <si>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</si>
  <si>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</si>
  <si>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</si>
  <si>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</si>
  <si>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</si>
  <si>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</si>
  <si>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</si>
  <si>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</si>
  <si>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</si>
  <si>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</si>
  <si>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</si>
  <si>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</si>
  <si>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</si>
  <si>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</si>
  <si>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</si>
  <si>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</si>
  <si>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</si>
  <si>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</si>
  <si>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</si>
  <si>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</si>
  <si>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</si>
  <si>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</si>
  <si>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</si>
  <si>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</si>
  <si>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</si>
  <si>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</si>
  <si>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</si>
  <si>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</si>
  <si>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</si>
  <si>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</si>
  <si>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</si>
  <si>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</si>
  <si>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</si>
  <si>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</si>
  <si>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</si>
  <si>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</si>
  <si>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</si>
  <si>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</si>
  <si>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</si>
  <si>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</si>
  <si>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</si>
  <si>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</si>
  <si>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</si>
  <si>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</si>
  <si>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</si>
  <si>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</si>
  <si>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</si>
  <si>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</si>
  <si>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</si>
  <si>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</si>
  <si>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</si>
  <si>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</si>
  <si>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</si>
  <si>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</si>
  <si>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</si>
  <si>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</si>
  <si>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</si>
  <si>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</si>
  <si>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</si>
  <si>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</si>
  <si>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</si>
  <si>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</si>
  <si>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</si>
  <si>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</si>
  <si>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</si>
  <si>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</si>
  <si>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</si>
  <si>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</si>
  <si>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</si>
  <si>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</si>
  <si>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</si>
  <si>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</si>
  <si>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</si>
  <si>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</si>
  <si>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</si>
  <si>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</si>
  <si>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</si>
  <si>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</si>
  <si>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</si>
  <si>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</si>
  <si>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</si>
  <si>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</si>
  <si>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</si>
  <si>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</si>
  <si>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</si>
  <si>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</si>
  <si>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</si>
  <si>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</si>
  <si>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</si>
  <si>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</si>
  <si>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</si>
  <si>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</si>
  <si>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</si>
  <si>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</si>
  <si>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</si>
  <si>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</si>
  <si>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</si>
  <si>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</si>
  <si>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</si>
  <si>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</si>
  <si>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</si>
  <si>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</si>
  <si>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</si>
  <si>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</si>
  <si>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</si>
  <si>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</si>
  <si>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</si>
  <si>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</si>
  <si>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</si>
  <si>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</si>
  <si>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</si>
  <si>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</si>
  <si>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</si>
  <si>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</si>
  <si>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</si>
  <si>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</si>
  <si>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</si>
  <si>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</si>
  <si>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</si>
  <si>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</si>
  <si>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</si>
  <si>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</si>
  <si>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</si>
  <si>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</si>
  <si>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</si>
  <si>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</si>
  <si>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</si>
  <si>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</si>
  <si>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</si>
  <si>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</si>
  <si>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</si>
  <si>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</si>
  <si>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</si>
  <si>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</si>
  <si>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</si>
  <si>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</si>
  <si>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</si>
  <si>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</si>
  <si>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</si>
  <si>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</si>
  <si>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</si>
  <si>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</si>
  <si>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</si>
  <si>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</si>
  <si>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</si>
  <si>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</si>
  <si>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</si>
  <si>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</si>
  <si>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</si>
  <si>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</si>
  <si>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</si>
  <si>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</si>
  <si>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</si>
  <si>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</si>
  <si>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</si>
  <si>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</si>
  <si>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</si>
  <si>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</si>
  <si>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</si>
  <si>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</si>
  <si>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</si>
  <si>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</si>
  <si>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</si>
  <si>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</si>
  <si>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</si>
  <si>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</si>
  <si>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</si>
  <si>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</si>
  <si>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</si>
  <si>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</si>
  <si>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</si>
  <si>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</si>
  <si>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</si>
  <si>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</si>
  <si>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</si>
  <si>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</si>
  <si>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</si>
  <si>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</si>
  <si>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</si>
  <si>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</si>
  <si>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</si>
  <si>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</si>
  <si>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</si>
  <si>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</si>
  <si>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</si>
  <si>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</si>
  <si>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</si>
  <si>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</si>
  <si>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</si>
  <si>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</si>
  <si>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</si>
  <si>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</si>
  <si>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</si>
  <si>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</si>
  <si>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</si>
  <si>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</si>
  <si>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</si>
  <si>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</si>
  <si>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</si>
  <si>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</si>
  <si>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</si>
  <si>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</si>
  <si>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</si>
  <si>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</si>
  <si>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</si>
  <si>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</si>
  <si>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</si>
  <si>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</si>
  <si>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</si>
  <si>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</si>
  <si>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</si>
  <si>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</si>
  <si>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</si>
  <si>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</si>
  <si>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</si>
  <si>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</si>
  <si>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</si>
  <si>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</si>
  <si>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</si>
  <si>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</si>
  <si>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</si>
  <si>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</si>
  <si>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</si>
  <si>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</si>
  <si>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</si>
  <si>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</si>
  <si>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</si>
  <si>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</si>
  <si>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</si>
  <si>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</si>
  <si>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</si>
  <si>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</si>
  <si>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</si>
  <si>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</si>
  <si>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</si>
  <si>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</si>
  <si>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</si>
  <si>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</si>
  <si>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</si>
  <si>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</si>
  <si>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</si>
  <si>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</si>
  <si>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</si>
  <si>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</si>
  <si>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</si>
  <si>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</si>
  <si>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</si>
  <si>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</si>
  <si>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</si>
  <si>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</si>
  <si>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</si>
  <si>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</si>
  <si>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</si>
  <si>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</si>
  <si>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</si>
  <si>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</si>
  <si>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</si>
  <si>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</si>
  <si>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</si>
  <si>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</si>
  <si>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</si>
  <si>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</si>
  <si>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</si>
  <si>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</si>
  <si>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</si>
  <si>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</si>
  <si>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</si>
  <si>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</si>
  <si>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</si>
  <si>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</si>
  <si>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</si>
  <si>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</si>
  <si>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</si>
  <si>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</si>
  <si>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</si>
  <si>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</si>
  <si>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</si>
  <si>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</si>
  <si>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</si>
  <si>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</si>
  <si>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</si>
  <si>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</si>
  <si>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</si>
  <si>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</si>
  <si>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</si>
  <si>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</si>
  <si>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</si>
  <si>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</si>
  <si>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</si>
  <si>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</si>
  <si>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</si>
  <si>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</si>
  <si>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</si>
  <si>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</si>
  <si>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</si>
  <si>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</si>
  <si>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</si>
  <si>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</si>
  <si>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</si>
  <si>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</si>
  <si>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</si>
  <si>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</si>
  <si>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</si>
  <si>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</si>
  <si>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</si>
  <si>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</si>
  <si>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</si>
  <si>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</si>
  <si>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</si>
  <si>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</si>
  <si>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</si>
  <si>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</si>
  <si>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</si>
  <si>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</si>
  <si>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</si>
  <si>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</si>
  <si>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</si>
  <si>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</si>
  <si>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</si>
  <si>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</si>
  <si>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</si>
  <si>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</si>
  <si>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</si>
  <si>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</si>
  <si>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</si>
  <si>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</si>
  <si>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</si>
  <si>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</si>
  <si>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</si>
  <si>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</si>
  <si>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</si>
  <si>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</si>
  <si>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</si>
  <si>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</si>
  <si>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</si>
  <si>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</si>
  <si>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</si>
  <si>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</si>
  <si>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</si>
  <si>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</si>
  <si>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</si>
  <si>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</si>
  <si>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</si>
  <si>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</si>
  <si>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</si>
  <si>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</si>
  <si>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</si>
  <si>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</si>
  <si>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</si>
  <si>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</si>
  <si>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</si>
  <si>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</si>
  <si>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</si>
  <si>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</si>
  <si>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</si>
  <si>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</si>
  <si>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</si>
  <si>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</si>
  <si>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</si>
  <si>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</si>
  <si>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</si>
  <si>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</si>
  <si>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</si>
  <si>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</si>
  <si>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</si>
  <si>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</si>
  <si>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</si>
  <si>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</si>
  <si>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</si>
  <si>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</si>
  <si>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</si>
  <si>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</si>
  <si>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</si>
  <si>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</si>
  <si>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</si>
  <si>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</si>
  <si>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</si>
  <si>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</si>
  <si>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</si>
  <si>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</si>
  <si>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</si>
  <si>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</si>
  <si>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</si>
  <si>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</si>
  <si>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</si>
  <si>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</si>
  <si>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</si>
  <si>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</si>
  <si>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</si>
  <si>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</si>
  <si>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</si>
  <si>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</si>
  <si>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</si>
  <si>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</si>
  <si>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</si>
  <si>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</si>
  <si>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</si>
  <si>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</si>
  <si>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</si>
  <si>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</si>
  <si>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</si>
  <si>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</si>
  <si>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</si>
  <si>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</si>
  <si>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</si>
  <si>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</si>
  <si>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</si>
  <si>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</si>
  <si>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</si>
  <si>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</si>
  <si>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</si>
  <si>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</si>
  <si>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</si>
  <si>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</si>
  <si>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</si>
  <si>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</si>
  <si>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</si>
  <si>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</si>
  <si>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</si>
  <si>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</si>
  <si>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</si>
  <si>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</si>
  <si>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</si>
  <si>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</si>
  <si>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</si>
  <si>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</si>
  <si>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</si>
  <si>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</si>
  <si>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</si>
  <si>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</si>
  <si>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</si>
  <si>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</si>
  <si>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</si>
  <si>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</si>
  <si>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</si>
  <si>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</si>
  <si>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</si>
  <si>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</si>
  <si>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</si>
  <si>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</si>
  <si>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</si>
  <si>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</si>
  <si>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</si>
  <si>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</si>
  <si>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</si>
  <si>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</si>
  <si>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</si>
  <si>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</si>
  <si>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</si>
  <si>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</si>
  <si>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</si>
  <si>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</si>
  <si>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</si>
  <si>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</si>
  <si>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</si>
  <si>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</si>
  <si>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</si>
  <si>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</si>
  <si>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</si>
  <si>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</si>
  <si>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</si>
  <si>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</si>
  <si>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</si>
  <si>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</si>
  <si>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</si>
  <si>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</si>
  <si>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</si>
  <si>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</si>
  <si>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</si>
  <si>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</si>
  <si>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</si>
  <si>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</si>
  <si>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</si>
  <si>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</si>
  <si>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</si>
  <si>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</si>
  <si>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</si>
  <si>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</si>
  <si>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</si>
  <si>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</si>
  <si>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</si>
  <si>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</si>
  <si>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</si>
  <si>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</si>
  <si>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</si>
  <si>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</si>
  <si>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</si>
  <si>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</si>
  <si>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</si>
  <si>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</si>
  <si>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</si>
  <si>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</si>
  <si>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</si>
  <si>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</si>
  <si>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</si>
  <si>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</si>
  <si>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</si>
  <si>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</si>
  <si>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</si>
  <si>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</si>
  <si>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</si>
  <si>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</si>
  <si>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</si>
  <si>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</si>
  <si>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</si>
  <si>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</si>
  <si>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</si>
  <si>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</si>
  <si>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</si>
  <si>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</si>
  <si>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</si>
  <si>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</si>
  <si>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</si>
  <si>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</si>
  <si>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</si>
  <si>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</si>
  <si>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</si>
  <si>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</si>
  <si>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</si>
  <si>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</si>
  <si>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</si>
  <si>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</si>
  <si>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</si>
  <si>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</si>
  <si>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</si>
  <si>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</si>
  <si>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</si>
  <si>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</si>
  <si>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</si>
  <si>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</si>
  <si>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</si>
  <si>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</si>
  <si>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</si>
  <si>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</si>
  <si>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</si>
  <si>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</si>
  <si>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</si>
  <si>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</si>
  <si>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</si>
  <si>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</si>
  <si>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</si>
  <si>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</si>
  <si>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</si>
  <si>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</si>
  <si>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</si>
  <si>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</si>
  <si>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</si>
  <si>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</si>
  <si>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</si>
  <si>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</si>
  <si>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</si>
  <si>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</si>
  <si>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</si>
  <si>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</si>
  <si>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</si>
  <si>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</si>
  <si>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</si>
  <si>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</si>
  <si>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</si>
  <si>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</si>
  <si>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</si>
  <si>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</si>
  <si>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</si>
  <si>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</si>
  <si>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</si>
  <si>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</si>
  <si>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</si>
  <si>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</si>
  <si>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</si>
  <si>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</si>
  <si>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</si>
  <si>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</si>
  <si>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</si>
  <si>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</si>
  <si>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</si>
  <si>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</si>
  <si>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</si>
  <si>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</si>
  <si>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</si>
  <si>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</si>
  <si>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</si>
  <si>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</si>
  <si>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</si>
  <si>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</si>
  <si>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</si>
  <si>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</si>
  <si>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</si>
  <si>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</si>
  <si>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</si>
  <si>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</si>
  <si>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</si>
  <si>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</si>
  <si>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</si>
  <si>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</si>
  <si>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</si>
  <si>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</si>
  <si>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</si>
  <si>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</si>
  <si>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</si>
  <si>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</si>
  <si>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</si>
  <si>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</si>
  <si>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</si>
  <si>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</si>
  <si>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</si>
  <si>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</si>
  <si>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</si>
  <si>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</si>
  <si>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</si>
  <si>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</si>
  <si>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</si>
  <si>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</si>
  <si>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</si>
  <si>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</si>
  <si>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</si>
  <si>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</si>
  <si>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</si>
  <si>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</si>
  <si>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</si>
  <si>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</si>
  <si>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</si>
  <si>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</si>
  <si>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</si>
  <si>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</si>
  <si>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</si>
  <si>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</si>
  <si>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</si>
  <si>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</si>
  <si>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</si>
  <si>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</si>
  <si>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</si>
  <si>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</si>
  <si>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</si>
  <si>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</si>
  <si>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</si>
  <si>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</si>
  <si>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</si>
  <si>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</si>
  <si>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</si>
  <si>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</si>
  <si>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</si>
  <si>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</si>
  <si>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</si>
  <si>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</si>
  <si>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</si>
  <si>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</si>
  <si>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</si>
  <si>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</si>
  <si>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</si>
  <si>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</si>
  <si>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</si>
  <si>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</si>
  <si>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</si>
  <si>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</si>
  <si>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</si>
  <si>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</si>
  <si>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</si>
  <si>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</si>
  <si>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</si>
  <si>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</si>
  <si>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</si>
  <si>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</si>
  <si>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</si>
  <si>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</si>
  <si>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</si>
  <si>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</si>
  <si>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</si>
  <si>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</si>
  <si>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</si>
  <si>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</si>
  <si>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</si>
  <si>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</si>
  <si>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</si>
  <si>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</si>
  <si>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</si>
  <si>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</si>
  <si>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</si>
  <si>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</si>
  <si>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</si>
  <si>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</si>
  <si>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</si>
  <si>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</si>
  <si>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</si>
  <si>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</si>
  <si>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</si>
  <si>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</si>
  <si>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</si>
  <si>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</si>
  <si>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</si>
  <si>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</si>
  <si>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</si>
  <si>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</si>
  <si>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</si>
  <si>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</si>
  <si>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</si>
  <si>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</si>
  <si>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</si>
  <si>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</si>
  <si>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</si>
  <si>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</si>
  <si>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</si>
  <si>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</si>
  <si>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</si>
  <si>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</si>
  <si>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</si>
  <si>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</si>
  <si>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</si>
  <si>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</si>
  <si>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</si>
  <si>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</si>
  <si>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</si>
  <si>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</si>
  <si>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</si>
  <si>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</si>
  <si>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</si>
  <si>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</si>
  <si>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</si>
  <si>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</si>
  <si>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</si>
  <si>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</si>
  <si>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</si>
  <si>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</si>
  <si>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</si>
  <si>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</si>
  <si>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</si>
  <si>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</si>
  <si>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</si>
  <si>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</si>
  <si>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</si>
  <si>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</si>
  <si>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</si>
  <si>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</si>
  <si>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</si>
  <si>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</si>
  <si>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</si>
  <si>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</si>
  <si>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</si>
  <si>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</si>
  <si>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</si>
  <si>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</si>
  <si>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</si>
  <si>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</si>
  <si>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</si>
  <si>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</si>
  <si>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</si>
  <si>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</si>
  <si>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</si>
  <si>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</si>
  <si>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</si>
  <si>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</si>
  <si>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</si>
  <si>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</si>
  <si>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</si>
  <si>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</si>
  <si>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</si>
  <si>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</si>
  <si>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</si>
  <si>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</si>
  <si>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</si>
  <si>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</si>
  <si>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</si>
  <si>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</si>
  <si>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</si>
  <si>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</si>
  <si>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</si>
  <si>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</si>
  <si>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</si>
  <si>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</si>
  <si>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</si>
  <si>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</si>
  <si>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</si>
  <si>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</si>
  <si>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</si>
  <si>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</si>
  <si>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</si>
  <si>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</si>
  <si>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</si>
  <si>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</si>
  <si>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</si>
  <si>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</si>
  <si>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</si>
  <si>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</si>
  <si>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</si>
  <si>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</si>
  <si>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</si>
  <si>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</si>
  <si>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</si>
  <si>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</si>
  <si>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</si>
  <si>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</si>
  <si>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</si>
  <si>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</si>
  <si>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</si>
  <si>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</si>
  <si>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</si>
  <si>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</si>
  <si>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</si>
  <si>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</si>
  <si>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</si>
  <si>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</si>
  <si>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</si>
  <si>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</si>
  <si>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</si>
  <si>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</si>
  <si>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</si>
  <si>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</si>
  <si>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</si>
  <si>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</si>
  <si>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</si>
  <si>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</si>
  <si>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</si>
  <si>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</si>
  <si>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</si>
  <si>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</si>
  <si>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</si>
  <si>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</si>
  <si>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</si>
  <si>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</si>
  <si>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</si>
  <si>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</si>
  <si>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</si>
  <si>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</si>
  <si>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</si>
  <si>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</si>
  <si>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</si>
  <si>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</si>
  <si>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</si>
  <si>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</si>
  <si>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</si>
  <si>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</si>
  <si>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</si>
  <si>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</si>
  <si>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</si>
  <si>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</si>
  <si>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</si>
  <si>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</si>
  <si>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</si>
  <si>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</si>
  <si>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</si>
  <si>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</si>
  <si>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</si>
  <si>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</si>
  <si>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</si>
  <si>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</si>
  <si>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</si>
  <si>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</si>
  <si>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</si>
  <si>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</si>
  <si>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</si>
  <si>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</si>
  <si>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</si>
  <si>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</si>
  <si>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</si>
  <si>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</si>
  <si>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</si>
  <si>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</si>
  <si>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</si>
  <si>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</si>
  <si>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</si>
  <si>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</si>
  <si>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</si>
  <si>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</si>
  <si>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</si>
  <si>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</si>
  <si>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</si>
  <si>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</si>
  <si>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</si>
  <si>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</si>
  <si>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</si>
  <si>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</si>
  <si>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</si>
  <si>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</si>
  <si>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</si>
  <si>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</si>
  <si>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</si>
  <si>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</si>
  <si>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</si>
  <si>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</si>
  <si>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</si>
  <si>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</si>
  <si>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</si>
  <si>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</si>
  <si>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</si>
  <si>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</si>
  <si>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</si>
  <si>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</si>
  <si>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</si>
  <si>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</si>
  <si>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</si>
  <si>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</si>
  <si>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</si>
  <si>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</si>
  <si>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</si>
  <si>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</si>
  <si>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</si>
  <si>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</si>
  <si>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</si>
  <si>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</si>
  <si>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</si>
  <si>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</si>
  <si>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</si>
  <si>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</si>
  <si>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</si>
  <si>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</si>
  <si>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</si>
  <si>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</si>
  <si>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</si>
  <si>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</si>
  <si>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</si>
  <si>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</si>
  <si>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</si>
  <si>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</si>
  <si>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</si>
  <si>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</si>
  <si>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</si>
  <si>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</si>
  <si>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</si>
  <si>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</si>
  <si>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</si>
  <si>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</si>
  <si>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</si>
  <si>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</si>
  <si>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</si>
  <si>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</si>
  <si>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</si>
  <si>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</si>
  <si>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</si>
  <si>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</si>
  <si>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</si>
  <si>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</si>
  <si>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</si>
  <si>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</si>
  <si>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</si>
  <si>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</si>
  <si>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</si>
  <si>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</si>
  <si>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</si>
  <si>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</si>
  <si>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</si>
  <si>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</si>
  <si>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</si>
  <si>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</si>
  <si>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</si>
  <si>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</si>
  <si>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</si>
  <si>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</si>
  <si>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</si>
  <si>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</si>
  <si>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</si>
  <si>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</si>
  <si>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</si>
  <si>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</si>
  <si>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</si>
  <si>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</si>
  <si>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</si>
  <si>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</si>
  <si>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</si>
  <si>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</si>
  <si>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</si>
  <si>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</si>
  <si>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</si>
  <si>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</si>
  <si>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</si>
  <si>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</si>
  <si>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</si>
  <si>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</si>
  <si>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</si>
  <si>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</si>
  <si>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</si>
  <si>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</si>
  <si>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</si>
  <si>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</si>
  <si>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</si>
  <si>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</si>
  <si>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</si>
  <si>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</si>
  <si>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</si>
  <si>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</si>
  <si>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</si>
  <si>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</si>
  <si>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</si>
  <si>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</si>
  <si>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</si>
  <si>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</si>
  <si>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</si>
  <si>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</si>
  <si>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</si>
  <si>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</si>
  <si>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</si>
  <si>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</si>
  <si>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</si>
  <si>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</si>
  <si>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</si>
  <si>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</si>
  <si>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</si>
  <si>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</si>
  <si>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</si>
  <si>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</si>
  <si>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</si>
  <si>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</si>
  <si>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</si>
  <si>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</si>
  <si>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</si>
  <si>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</si>
  <si>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</si>
  <si>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</si>
  <si>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</si>
  <si>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</si>
  <si>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</si>
  <si>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</si>
  <si>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</si>
  <si>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</si>
  <si>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</si>
  <si>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</si>
  <si>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</si>
  <si>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</si>
  <si>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</si>
  <si>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</si>
  <si>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</si>
  <si>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</si>
  <si>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</si>
  <si>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</si>
  <si>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</si>
  <si>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</si>
  <si>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</si>
  <si>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</si>
  <si>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</si>
  <si>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</si>
  <si>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</si>
  <si>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</si>
  <si>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</si>
  <si>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</si>
  <si>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</si>
  <si>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</si>
  <si>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</si>
  <si>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</si>
  <si>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</si>
  <si>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</si>
  <si>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</si>
  <si>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</si>
  <si>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</si>
  <si>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</si>
  <si>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</si>
  <si>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</si>
  <si>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</si>
  <si>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</si>
  <si>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</si>
  <si>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</si>
  <si>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</si>
  <si>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</si>
  <si>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</si>
  <si>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</si>
  <si>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</si>
  <si>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</si>
  <si>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</si>
  <si>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</si>
  <si>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</si>
  <si>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</si>
  <si>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</si>
  <si>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</si>
  <si>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</si>
  <si>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</si>
  <si>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</si>
  <si>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</si>
  <si>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</si>
  <si>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</si>
  <si>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</si>
  <si>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</si>
  <si>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</si>
  <si>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</si>
  <si>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</si>
  <si>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</si>
  <si>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</si>
  <si>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</si>
  <si>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</si>
  <si>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</si>
  <si>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</si>
  <si>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</si>
  <si>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</si>
  <si>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</si>
  <si>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</si>
  <si>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</si>
  <si>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</si>
  <si>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</si>
  <si>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</si>
  <si>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</si>
  <si>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</si>
  <si>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</si>
  <si>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</si>
  <si>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</si>
  <si>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</si>
  <si>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</si>
  <si>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</si>
  <si>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</si>
  <si>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</si>
  <si>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</si>
  <si>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</si>
  <si>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</si>
  <si>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</si>
  <si>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</si>
  <si>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</si>
  <si>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</si>
  <si>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</si>
  <si>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</si>
  <si>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</si>
  <si>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</si>
  <si>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</si>
  <si>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</si>
  <si>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</si>
  <si>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</si>
  <si>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</si>
  <si>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</si>
  <si>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</si>
  <si>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</si>
  <si>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</si>
  <si>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</si>
  <si>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</si>
  <si>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</si>
  <si>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</si>
  <si>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</si>
  <si>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</si>
  <si>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</si>
  <si>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</si>
  <si>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</si>
  <si>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</si>
  <si>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</si>
  <si>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</si>
  <si>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</si>
  <si>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</si>
  <si>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</si>
  <si>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</si>
  <si>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</si>
  <si>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</si>
  <si>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</si>
  <si>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</si>
  <si>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</si>
  <si>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</si>
  <si>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</si>
  <si>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</si>
  <si>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</si>
  <si>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</si>
  <si>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</si>
  <si>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</si>
  <si>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</si>
  <si>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</si>
  <si>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</si>
  <si>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</si>
  <si>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</si>
  <si>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</si>
  <si>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</si>
  <si>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</si>
  <si>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</si>
  <si>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</si>
  <si>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</si>
  <si>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</si>
  <si>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</si>
  <si>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</si>
  <si>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</si>
  <si>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</si>
  <si>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</si>
  <si>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</si>
  <si>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</si>
  <si>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</si>
  <si>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</si>
  <si>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</si>
  <si>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</si>
  <si>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</si>
  <si>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</si>
  <si>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</si>
  <si>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</si>
  <si>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</si>
  <si>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</si>
  <si>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</si>
  <si>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</si>
  <si>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</si>
  <si>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</si>
  <si>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</si>
  <si>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</si>
  <si>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</si>
  <si>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</si>
  <si>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</si>
  <si>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</si>
  <si>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</si>
  <si>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</si>
  <si>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</si>
  <si>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</si>
  <si>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</si>
  <si>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</si>
  <si>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</si>
  <si>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</si>
  <si>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</si>
  <si>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</si>
  <si>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</si>
  <si>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</si>
  <si>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</si>
  <si>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</si>
  <si>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</si>
  <si>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</si>
  <si>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</si>
  <si>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</si>
  <si>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</si>
  <si>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</si>
  <si>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</si>
  <si>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</si>
  <si>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</si>
  <si>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</si>
  <si>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</si>
  <si>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</si>
  <si>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</si>
  <si>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</si>
  <si>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</si>
  <si>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</si>
  <si>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</si>
  <si>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</si>
  <si>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</si>
  <si>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</si>
  <si>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</si>
  <si>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</si>
  <si>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</si>
  <si>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</si>
  <si>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</si>
  <si>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</si>
  <si>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</si>
  <si>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</si>
  <si>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</si>
  <si>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</si>
  <si>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</si>
  <si>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</si>
  <si>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</si>
  <si>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</si>
  <si>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</si>
  <si>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</si>
  <si>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</si>
  <si>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</si>
  <si>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</si>
  <si>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</si>
  <si>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</si>
  <si>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</si>
  <si>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</si>
  <si>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</si>
  <si>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</si>
  <si>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</si>
  <si>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</si>
  <si>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</si>
  <si>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</si>
  <si>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</si>
  <si>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</si>
  <si>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</si>
  <si>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</si>
  <si>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</si>
  <si>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</si>
  <si>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</si>
  <si>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</si>
  <si>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</si>
  <si>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</si>
  <si>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</si>
  <si>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</si>
  <si>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</si>
  <si>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</si>
  <si>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</si>
  <si>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</si>
  <si>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</si>
  <si>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</si>
  <si>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</si>
  <si>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</si>
  <si>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</si>
  <si>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</si>
  <si>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</si>
  <si>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</si>
  <si>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</si>
  <si>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</si>
  <si>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</si>
  <si>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</si>
  <si>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</si>
  <si>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</si>
  <si>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</si>
  <si>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</si>
  <si>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</si>
  <si>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</si>
  <si>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</si>
  <si>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</si>
  <si>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</si>
  <si>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</si>
  <si>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</si>
  <si>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</si>
  <si>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</si>
  <si>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</si>
  <si>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</si>
  <si>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</si>
  <si>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</si>
  <si>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</si>
  <si>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</si>
  <si>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</si>
  <si>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</si>
  <si>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</si>
  <si>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</si>
  <si>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</si>
  <si>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</si>
  <si>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</si>
  <si>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</si>
  <si>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</si>
  <si>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</si>
  <si>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</si>
  <si>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</si>
  <si>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</si>
  <si>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</si>
  <si>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</si>
  <si>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</si>
  <si>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</si>
  <si>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</si>
  <si>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</si>
  <si>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</si>
  <si>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</si>
  <si>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</si>
  <si>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</si>
  <si>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</si>
  <si>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</si>
  <si>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</si>
  <si>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</si>
  <si>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</si>
  <si>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</si>
  <si>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</si>
  <si>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</si>
  <si>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</si>
  <si>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</si>
  <si>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</si>
  <si>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</si>
  <si>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</si>
  <si>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</si>
  <si>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</si>
  <si>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</si>
  <si>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</si>
  <si>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</si>
  <si>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</si>
  <si>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</si>
  <si>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</si>
  <si>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</si>
  <si>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</si>
  <si>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</si>
  <si>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</si>
  <si>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</si>
  <si>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</si>
  <si>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</si>
  <si>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</si>
  <si>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</si>
  <si>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</si>
  <si>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</si>
  <si>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</si>
  <si>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</si>
  <si>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</si>
  <si>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</si>
  <si>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</si>
  <si>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</si>
  <si>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</si>
  <si>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</si>
  <si>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</si>
  <si>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</si>
  <si>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</si>
  <si>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</si>
  <si>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</si>
  <si>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</si>
  <si>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</si>
  <si>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</si>
  <si>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</si>
  <si>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</si>
  <si>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</si>
  <si>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</si>
  <si>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</si>
  <si>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</si>
  <si>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</si>
  <si>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</si>
  <si>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</si>
  <si>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</si>
  <si>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</si>
  <si>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</si>
  <si>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</si>
  <si>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</si>
  <si>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</si>
  <si>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</si>
  <si>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</si>
  <si>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</si>
  <si>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</si>
  <si>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</si>
  <si>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</si>
  <si>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</si>
  <si>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</si>
  <si>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</si>
  <si>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</si>
  <si>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</si>
  <si>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</si>
  <si>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</si>
  <si>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</si>
  <si>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</si>
  <si>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</si>
  <si>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</si>
  <si>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</si>
  <si>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</si>
  <si>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</si>
  <si>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</si>
  <si>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</si>
  <si>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</si>
  <si>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</si>
  <si>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</si>
  <si>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</si>
  <si>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</si>
  <si>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</si>
  <si>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</si>
  <si>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</si>
  <si>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</si>
  <si>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</si>
  <si>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</si>
  <si>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</si>
  <si>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</si>
  <si>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</si>
  <si>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</si>
  <si>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</si>
  <si>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</si>
  <si>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</si>
  <si>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</si>
  <si>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</si>
  <si>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</si>
  <si>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</si>
  <si>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</si>
  <si>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</si>
  <si>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</si>
  <si>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</si>
  <si>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</si>
  <si>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</si>
  <si>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</si>
  <si>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</si>
  <si>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</si>
  <si>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</si>
  <si>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</si>
  <si>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</si>
  <si>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</si>
  <si>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</si>
  <si>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</si>
  <si>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</si>
  <si>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</si>
  <si>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</si>
  <si>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</si>
  <si>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</si>
  <si>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</si>
  <si>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</si>
  <si>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</si>
  <si>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</si>
  <si>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</si>
  <si>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</si>
  <si>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</si>
  <si>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</si>
  <si>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</si>
  <si>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</si>
  <si>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</si>
  <si>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</si>
  <si>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</si>
  <si>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</si>
  <si>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</si>
  <si>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</si>
  <si>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</si>
  <si>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</si>
  <si>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</si>
  <si>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</si>
  <si>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</si>
  <si>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</si>
  <si>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</si>
  <si>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</si>
  <si>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</si>
  <si>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</si>
  <si>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</si>
  <si>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</si>
  <si>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</si>
  <si>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</si>
  <si>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</si>
  <si>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</si>
  <si>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</si>
  <si>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</si>
  <si>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</si>
  <si>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</si>
  <si>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</si>
  <si>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</si>
  <si>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</si>
  <si>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</si>
  <si>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</si>
  <si>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</si>
  <si>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</si>
  <si>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</si>
  <si>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</si>
  <si>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</si>
  <si>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</si>
  <si>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</si>
  <si>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</si>
  <si>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</si>
  <si>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</si>
  <si>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</si>
  <si>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</si>
  <si>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</si>
  <si>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</si>
  <si>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</si>
  <si>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</si>
  <si>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</si>
  <si>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</si>
  <si>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</si>
  <si>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</si>
  <si>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</si>
  <si>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</si>
  <si>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</si>
  <si>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</si>
  <si>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</si>
  <si>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</si>
  <si>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</si>
  <si>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</si>
  <si>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</si>
  <si>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</si>
  <si>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</si>
  <si>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</si>
  <si>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</si>
  <si>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</si>
  <si>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</si>
  <si>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</si>
  <si>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</si>
  <si>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</si>
  <si>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</si>
  <si>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</si>
  <si>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</si>
  <si>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</si>
  <si>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</si>
  <si>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</si>
  <si>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</si>
  <si>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</si>
  <si>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</si>
  <si>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</si>
  <si>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</si>
  <si>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</si>
  <si>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</si>
  <si>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</si>
  <si>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</si>
  <si>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</si>
  <si>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</si>
  <si>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</si>
  <si>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</si>
  <si>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</si>
  <si>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</si>
  <si>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</si>
  <si>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</si>
  <si>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</si>
  <si>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</si>
  <si>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</si>
  <si>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</si>
  <si>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</si>
  <si>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</si>
  <si>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</si>
  <si>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</si>
  <si>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</si>
  <si>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</si>
  <si>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</si>
  <si>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</si>
  <si>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</si>
  <si>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</si>
  <si>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</si>
  <si>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</si>
  <si>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</si>
  <si>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</si>
  <si>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</si>
  <si>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</si>
  <si>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</si>
  <si>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</si>
  <si>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</si>
  <si>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</si>
  <si>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</si>
  <si>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</si>
  <si>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</si>
  <si>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</si>
  <si>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</si>
  <si>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</si>
  <si>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</si>
  <si>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</si>
  <si>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</si>
  <si>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</si>
  <si>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</si>
  <si>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</si>
  <si>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</si>
  <si>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</si>
  <si>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</si>
  <si>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</si>
  <si>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</si>
  <si>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</si>
  <si>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</si>
  <si>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</si>
  <si>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</si>
  <si>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</si>
  <si>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</si>
  <si>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</si>
  <si>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</si>
  <si>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</si>
  <si>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</si>
  <si>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</si>
  <si>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</si>
  <si>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</si>
  <si>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</si>
  <si>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</si>
  <si>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</si>
  <si>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</si>
  <si>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</si>
  <si>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</si>
  <si>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</si>
  <si>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</si>
  <si>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</si>
  <si>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</si>
  <si>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</si>
  <si>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</si>
  <si>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</si>
  <si>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</si>
  <si>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</si>
  <si>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</si>
  <si>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</si>
  <si>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</si>
  <si>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</si>
  <si>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</si>
  <si>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</si>
  <si>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</si>
  <si>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</si>
  <si>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</si>
  <si>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</si>
  <si>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</si>
  <si>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</si>
  <si>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</si>
  <si>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</si>
  <si>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</si>
  <si>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</si>
  <si>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</si>
  <si>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</si>
  <si>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</si>
  <si>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</si>
  <si>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</si>
  <si>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</si>
  <si>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</si>
  <si>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</si>
  <si>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</si>
  <si>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</si>
  <si>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</si>
  <si>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</si>
  <si>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</si>
  <si>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</si>
  <si>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</si>
  <si>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</si>
  <si>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</si>
  <si>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</si>
  <si>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</si>
  <si>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</si>
  <si>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</si>
  <si>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</si>
  <si>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</si>
  <si>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</si>
  <si>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</si>
  <si>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</si>
  <si>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</si>
  <si>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</si>
  <si>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</si>
  <si>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</si>
  <si>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</si>
  <si>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</si>
  <si>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</si>
  <si>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</si>
  <si>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</si>
  <si>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</si>
  <si>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</si>
  <si>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</si>
  <si>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</si>
  <si>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</si>
  <si>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</si>
  <si>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</si>
  <si>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</si>
  <si>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</si>
  <si>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</si>
  <si>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</si>
  <si>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</si>
  <si>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</si>
  <si>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</si>
  <si>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</si>
  <si>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</si>
  <si>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</si>
  <si>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</si>
  <si>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</si>
  <si>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</si>
  <si>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</si>
  <si>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</si>
  <si>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</si>
  <si>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</si>
  <si>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</si>
  <si>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</si>
  <si>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</si>
  <si>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</si>
  <si>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</si>
  <si>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</si>
  <si>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</si>
  <si>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</si>
  <si>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</si>
  <si>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</si>
  <si>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</si>
  <si>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</si>
  <si>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</si>
  <si>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</si>
  <si>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</si>
  <si>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</si>
  <si>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</si>
  <si>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</si>
  <si>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</si>
  <si>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</si>
  <si>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</si>
  <si>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</si>
  <si>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</si>
  <si>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</si>
  <si>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</si>
  <si>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</si>
  <si>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</si>
  <si>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</si>
  <si>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</si>
  <si>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</si>
  <si>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</si>
  <si>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</si>
  <si>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</si>
  <si>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</si>
  <si>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</si>
  <si>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</si>
  <si>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</si>
  <si>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</si>
  <si>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</si>
  <si>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</si>
  <si>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</si>
  <si>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</si>
  <si>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</si>
  <si>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</si>
  <si>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</si>
  <si>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</si>
  <si>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</si>
  <si>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</si>
  <si>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</si>
  <si>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</si>
  <si>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</si>
  <si>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</si>
  <si>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</si>
  <si>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</si>
  <si>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</si>
  <si>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</si>
  <si>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</si>
  <si>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</si>
  <si>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</si>
  <si>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</si>
  <si>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</si>
  <si>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</si>
  <si>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</si>
  <si>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</si>
  <si>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</si>
  <si>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</si>
  <si>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</si>
  <si>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</si>
  <si>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</si>
  <si>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</si>
  <si>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</si>
  <si>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</si>
  <si>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</si>
  <si>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</si>
  <si>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</si>
  <si>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</si>
  <si>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</si>
  <si>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</si>
  <si>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</si>
  <si>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</si>
  <si>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</si>
  <si>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</si>
  <si>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</si>
  <si>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</si>
  <si>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</si>
  <si>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</si>
  <si>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</si>
  <si>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</si>
  <si>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</si>
  <si>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</si>
  <si>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</si>
  <si>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</si>
  <si>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</si>
  <si>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</si>
  <si>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</si>
  <si>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</si>
  <si>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</si>
  <si>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</si>
  <si>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</si>
  <si>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</si>
  <si>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</si>
  <si>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</si>
  <si>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</si>
  <si>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</si>
  <si>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</si>
  <si>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</si>
  <si>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</si>
  <si>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</si>
  <si>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</si>
  <si>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</si>
  <si>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</si>
  <si>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</si>
  <si>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</si>
  <si>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</si>
  <si>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</si>
  <si>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</si>
  <si>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</si>
  <si>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</si>
  <si>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</si>
  <si>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</si>
  <si>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</si>
  <si>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</si>
  <si>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</si>
  <si>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</si>
  <si>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</si>
  <si>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</si>
  <si>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</si>
  <si>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</si>
  <si>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</si>
  <si>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</si>
  <si>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</si>
  <si>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</si>
  <si>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</si>
  <si>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</si>
  <si>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</si>
  <si>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</si>
  <si>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</si>
  <si>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</si>
  <si>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</si>
  <si>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</si>
  <si>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</si>
  <si>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</si>
  <si>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</si>
  <si>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</si>
  <si>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</si>
  <si>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</si>
  <si>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</si>
  <si>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</si>
  <si>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</si>
  <si>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</si>
  <si>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</si>
  <si>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</si>
  <si>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</si>
  <si>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</si>
  <si>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</si>
  <si>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</si>
  <si>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</si>
  <si>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</si>
  <si>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</si>
  <si>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</si>
  <si>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</si>
  <si>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</si>
  <si>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</si>
  <si>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</si>
  <si>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</si>
  <si>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</si>
  <si>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</si>
  <si>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</si>
  <si>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</si>
  <si>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</si>
  <si>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</si>
  <si>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</si>
  <si>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</si>
  <si>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</si>
  <si>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</si>
  <si>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</si>
  <si>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</si>
  <si>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</si>
  <si>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</si>
  <si>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</si>
  <si>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</si>
  <si>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</si>
  <si>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</si>
  <si>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</si>
  <si>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</si>
  <si>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</si>
  <si>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</si>
  <si>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</si>
  <si>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</si>
  <si>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</si>
  <si>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</si>
  <si>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</si>
  <si>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</si>
  <si>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</si>
  <si>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</si>
  <si>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</si>
  <si>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</si>
  <si>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</si>
  <si>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</si>
  <si>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</si>
  <si>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</si>
  <si>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</si>
  <si>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</si>
  <si>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</si>
  <si>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</si>
  <si>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</si>
  <si>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</si>
  <si>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</si>
  <si>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</si>
  <si>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</si>
  <si>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</si>
  <si>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</si>
  <si>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</si>
  <si>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</si>
  <si>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</si>
  <si>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</si>
  <si>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</si>
  <si>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</si>
  <si>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</si>
  <si>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</si>
  <si>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</si>
  <si>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</si>
  <si>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</si>
  <si>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</si>
  <si>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</si>
  <si>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</si>
  <si>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</si>
  <si>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</si>
  <si>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</si>
  <si>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</si>
  <si>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</si>
  <si>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</si>
  <si>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</si>
  <si>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</si>
  <si>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</si>
  <si>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</si>
  <si>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</si>
  <si>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</si>
  <si>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</si>
  <si>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</si>
  <si>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</si>
  <si>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</si>
  <si>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</si>
  <si>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</si>
  <si>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</si>
  <si>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</si>
  <si>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</si>
  <si>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</si>
  <si>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</si>
  <si>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</si>
  <si>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</si>
  <si>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</si>
  <si>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</si>
  <si>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</si>
  <si>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</si>
  <si>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</si>
  <si>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</si>
  <si>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</si>
  <si>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</si>
  <si>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</si>
  <si>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</si>
  <si>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</si>
  <si>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</si>
  <si>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</si>
  <si>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</si>
  <si>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</si>
  <si>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</si>
  <si>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</si>
  <si>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</si>
  <si>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</si>
  <si>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</si>
  <si>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</si>
  <si>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</si>
  <si>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</si>
  <si>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</si>
  <si>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</si>
  <si>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</si>
  <si>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</si>
  <si>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</si>
  <si>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</si>
  <si>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</si>
  <si>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</si>
  <si>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</si>
  <si>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</si>
  <si>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</si>
  <si>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</si>
  <si>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</si>
  <si>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</si>
  <si>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</si>
  <si>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</si>
  <si>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</si>
  <si>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</si>
  <si>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</si>
  <si>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</si>
  <si>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</si>
  <si>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</si>
  <si>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</si>
  <si>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</si>
  <si>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</si>
  <si>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</si>
  <si>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</si>
  <si>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</si>
  <si>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</si>
  <si>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</si>
  <si>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</si>
  <si>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</si>
  <si>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</si>
  <si>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</si>
  <si>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</si>
  <si>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</si>
  <si>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</si>
  <si>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</si>
  <si>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</si>
  <si>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</si>
  <si>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</si>
  <si>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</si>
  <si>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</si>
  <si>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</si>
  <si>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</si>
  <si>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</si>
  <si>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</si>
  <si>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</si>
  <si>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</si>
  <si>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</si>
  <si>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</si>
  <si>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</si>
  <si>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</si>
  <si>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</si>
  <si>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</si>
  <si>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</si>
  <si>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</si>
  <si>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</si>
  <si>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</si>
  <si>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</si>
  <si>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</si>
  <si>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</si>
  <si>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</si>
  <si>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</si>
  <si>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</si>
  <si>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</si>
  <si>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</si>
  <si>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</si>
  <si>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</si>
  <si>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</si>
  <si>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</si>
  <si>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</si>
  <si>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</si>
  <si>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</si>
  <si>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</si>
  <si>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</si>
  <si>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</si>
  <si>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</si>
  <si>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</si>
  <si>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</si>
  <si>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</si>
  <si>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</si>
  <si>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</si>
  <si>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</si>
  <si>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</si>
  <si>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</si>
  <si>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</si>
  <si>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</si>
  <si>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</si>
  <si>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</si>
  <si>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</si>
  <si>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</si>
  <si>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</si>
  <si>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</si>
  <si>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</si>
  <si>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</si>
  <si>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</si>
  <si>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</si>
  <si>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</si>
  <si>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</si>
  <si>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</si>
  <si>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</si>
  <si>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</si>
  <si>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</si>
  <si>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</si>
  <si>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</si>
  <si>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</si>
  <si>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</si>
  <si>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</si>
  <si>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</si>
  <si>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</si>
  <si>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</si>
  <si>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</si>
  <si>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</si>
  <si>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</si>
  <si>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</si>
  <si>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</si>
  <si>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</si>
  <si>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</si>
  <si>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</si>
  <si>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</si>
  <si>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</si>
  <si>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</si>
  <si>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</si>
  <si>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</si>
  <si>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</si>
  <si>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</si>
  <si>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</si>
  <si>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</si>
  <si>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</si>
  <si>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</si>
  <si>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</si>
  <si>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</si>
  <si>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</si>
  <si>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</si>
  <si>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</si>
  <si>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</si>
  <si>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</si>
  <si>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</si>
  <si>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</si>
  <si>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</si>
  <si>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</si>
  <si>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</si>
  <si>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</si>
  <si>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</si>
  <si>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</si>
  <si>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</si>
  <si>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</si>
  <si>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</si>
  <si>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</si>
  <si>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</si>
  <si>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</si>
  <si>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</si>
  <si>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</si>
  <si>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</si>
  <si>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</si>
  <si>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</si>
  <si>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</si>
  <si>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</si>
  <si>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</si>
  <si>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</si>
  <si>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</si>
  <si>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</si>
  <si>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</si>
  <si>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</si>
  <si>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</si>
  <si>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</si>
  <si>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</si>
  <si>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</si>
  <si>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</si>
  <si>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</si>
  <si>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</si>
  <si>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</si>
  <si>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</si>
  <si>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</si>
  <si>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</si>
  <si>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</si>
  <si>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</si>
  <si>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</si>
  <si>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</si>
  <si>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</si>
  <si>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</si>
  <si>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</si>
  <si>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</si>
  <si>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</si>
  <si>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</si>
  <si>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</si>
  <si>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</si>
  <si>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</si>
  <si>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</si>
  <si>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</si>
  <si>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</si>
  <si>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</si>
  <si>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</si>
  <si>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</si>
  <si>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</si>
  <si>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</si>
  <si>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</si>
  <si>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</si>
  <si>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</si>
  <si>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</si>
  <si>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</si>
  <si>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</si>
  <si>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</si>
  <si>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</si>
  <si>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</si>
  <si>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</si>
  <si>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</si>
  <si>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</si>
  <si>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</si>
  <si>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</si>
  <si>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</si>
  <si>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</si>
  <si>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</si>
  <si>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</si>
  <si>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</si>
  <si>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</si>
  <si>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</si>
  <si>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</si>
  <si>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</si>
  <si>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</si>
  <si>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</si>
  <si>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</si>
  <si>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</si>
  <si>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</si>
  <si>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</si>
  <si>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</si>
  <si>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</si>
  <si>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</si>
  <si>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</si>
  <si>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</si>
  <si>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</si>
  <si>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</si>
  <si>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</si>
  <si>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</si>
  <si>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</si>
  <si>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</si>
  <si>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</si>
  <si>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</si>
  <si>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</si>
  <si>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</si>
  <si>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</si>
  <si>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</si>
  <si>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</si>
  <si>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</si>
  <si>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</si>
  <si>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</si>
  <si>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</si>
  <si>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</si>
  <si>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</si>
  <si>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</si>
  <si>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</si>
  <si>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</si>
  <si>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</si>
  <si>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</si>
  <si>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</si>
  <si>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</si>
  <si>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</si>
  <si>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</si>
  <si>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</si>
  <si>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</si>
  <si>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</si>
  <si>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</si>
  <si>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</si>
  <si>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</si>
  <si>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</si>
  <si>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</si>
  <si>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</si>
  <si>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</si>
  <si>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</si>
  <si>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</si>
  <si>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</si>
  <si>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</si>
  <si>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</si>
  <si>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</si>
  <si>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</si>
  <si>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</si>
  <si>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</si>
  <si>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</si>
  <si>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</si>
  <si>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</si>
  <si>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</si>
  <si>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</si>
  <si>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</si>
  <si>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</si>
  <si>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</si>
  <si>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</si>
  <si>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</si>
  <si>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</si>
  <si>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</si>
  <si>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</si>
  <si>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</si>
  <si>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</si>
  <si>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</si>
  <si>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</si>
  <si>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</si>
  <si>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</si>
  <si>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</si>
  <si>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</si>
  <si>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</si>
  <si>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</si>
  <si>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</si>
  <si>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</si>
  <si>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</si>
  <si>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</si>
  <si>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</si>
  <si>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</si>
  <si>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</si>
  <si>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</si>
  <si>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</si>
  <si>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</si>
  <si>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</si>
  <si>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</si>
  <si>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</si>
  <si>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</si>
  <si>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</si>
  <si>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</si>
  <si>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</si>
  <si>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</si>
  <si>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</si>
  <si>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</si>
  <si>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</si>
  <si>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</si>
  <si>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</si>
  <si>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</si>
  <si>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</si>
  <si>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</si>
  <si>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</si>
  <si>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</si>
  <si>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</si>
  <si>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</si>
  <si>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</si>
  <si>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</si>
  <si>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</si>
  <si>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</si>
  <si>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</si>
  <si>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</si>
  <si>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</si>
  <si>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</si>
  <si>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</si>
  <si>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</si>
  <si>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</si>
  <si>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</si>
  <si>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</si>
  <si>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</si>
  <si>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</si>
  <si>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</si>
  <si>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</si>
  <si>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</si>
  <si>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</si>
  <si>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</si>
  <si>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</si>
  <si>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</si>
  <si>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</si>
  <si>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</si>
  <si>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</si>
  <si>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</si>
  <si>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</si>
  <si>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</si>
  <si>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</si>
  <si>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</si>
  <si>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</si>
  <si>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</si>
  <si>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</si>
  <si>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</si>
  <si>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</si>
  <si>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</si>
  <si>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</si>
  <si>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</si>
  <si>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</si>
  <si>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</si>
  <si>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</si>
  <si>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</si>
  <si>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</si>
  <si>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</si>
  <si>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</si>
  <si>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</si>
  <si>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</si>
  <si>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</si>
  <si>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</si>
  <si>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</si>
  <si>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</si>
  <si>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</si>
  <si>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</si>
  <si>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</si>
  <si>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</si>
  <si>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</si>
  <si>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</si>
  <si>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</si>
  <si>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</si>
  <si>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</si>
  <si>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</si>
  <si>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</si>
  <si>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</si>
  <si>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</si>
  <si>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</si>
  <si>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</si>
  <si>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</si>
  <si>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</si>
  <si>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</si>
  <si>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</si>
  <si>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</si>
  <si>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</si>
  <si>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</si>
  <si>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</si>
  <si>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</si>
  <si>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</si>
  <si>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</si>
  <si>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</si>
  <si>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</si>
  <si>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</si>
  <si>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</si>
  <si>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</si>
  <si>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</si>
  <si>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</si>
  <si>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</si>
  <si>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</si>
  <si>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</si>
  <si>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</si>
  <si>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</si>
  <si>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</si>
  <si>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</si>
  <si>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</si>
  <si>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</si>
  <si>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</si>
  <si>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</si>
  <si>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</si>
  <si>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</si>
  <si>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</si>
  <si>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</si>
  <si>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</si>
  <si>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</si>
  <si>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</si>
  <si>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</si>
  <si>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</si>
  <si>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</si>
  <si>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</si>
  <si>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</si>
  <si>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</si>
  <si>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</si>
  <si>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</si>
  <si>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</si>
  <si>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</si>
  <si>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</si>
  <si>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</si>
  <si>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</si>
  <si>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</si>
  <si>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</si>
  <si>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</si>
  <si>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</si>
  <si>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</si>
  <si>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</si>
  <si>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</si>
  <si>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</si>
  <si>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</si>
  <si>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</si>
  <si>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</si>
  <si>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</si>
  <si>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</si>
  <si>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</si>
  <si>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</si>
  <si>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</si>
  <si>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</si>
  <si>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</si>
  <si>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</si>
  <si>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</si>
  <si>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</si>
  <si>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</si>
  <si>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</si>
  <si>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</si>
  <si>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</si>
  <si>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</si>
  <si>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</si>
  <si>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</si>
  <si>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</si>
  <si>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</si>
  <si>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</si>
  <si>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</si>
  <si>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</si>
  <si>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</si>
  <si>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</si>
  <si>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</si>
  <si>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</si>
  <si>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</si>
  <si>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</si>
  <si>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</si>
  <si>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</si>
  <si>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</si>
  <si>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</si>
  <si>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</si>
  <si>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</si>
  <si>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</si>
  <si>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</si>
  <si>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</si>
  <si>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</si>
  <si>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</si>
  <si>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</si>
  <si>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</si>
  <si>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</si>
  <si>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</si>
  <si>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</si>
  <si>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</si>
  <si>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</si>
  <si>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</si>
  <si>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</si>
  <si>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</si>
  <si>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</si>
  <si>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</si>
  <si>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</si>
  <si>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</si>
  <si>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</si>
  <si>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</si>
  <si>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</si>
  <si>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</si>
  <si>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</si>
  <si>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</si>
  <si>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</si>
  <si>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</si>
  <si>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</si>
  <si>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</si>
  <si>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</si>
  <si>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</si>
  <si>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</si>
  <si>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</si>
  <si>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</si>
  <si>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</si>
  <si>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</si>
  <si>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</si>
  <si>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</si>
  <si>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</si>
  <si>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</si>
  <si>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</si>
  <si>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</si>
  <si>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</si>
  <si>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</si>
  <si>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</si>
  <si>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</si>
  <si>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</si>
  <si>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</si>
  <si>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</si>
  <si>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</si>
  <si>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</si>
  <si>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</si>
  <si>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</si>
  <si>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</si>
  <si>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</si>
  <si>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</si>
  <si>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</si>
  <si>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</si>
  <si>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</si>
  <si>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</si>
  <si>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</si>
  <si>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</si>
  <si>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</si>
  <si>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</si>
  <si>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</si>
  <si>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</si>
  <si>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</si>
  <si>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</si>
  <si>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</si>
  <si>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</si>
  <si>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</si>
  <si>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</si>
  <si>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</si>
  <si>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</si>
  <si>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</si>
  <si>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</si>
  <si>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</si>
  <si>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</si>
  <si>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</si>
  <si>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</si>
  <si>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</si>
  <si>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</si>
  <si>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</si>
  <si>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</si>
  <si>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</si>
  <si>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</si>
  <si>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</si>
  <si>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</si>
  <si>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</si>
  <si>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</si>
  <si>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</si>
  <si>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</si>
  <si>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</si>
  <si>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</si>
  <si>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</si>
  <si>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</si>
  <si>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</si>
  <si>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</si>
  <si>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</si>
  <si>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</si>
  <si>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</si>
  <si>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</si>
  <si>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</si>
  <si>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</si>
  <si>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</si>
  <si>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</si>
  <si>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</si>
  <si>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</si>
  <si>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</si>
  <si>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</si>
  <si>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</si>
  <si>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</si>
  <si>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</si>
  <si>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</si>
  <si>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</si>
  <si>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</si>
  <si>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</si>
  <si>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</si>
  <si>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</si>
  <si>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</si>
  <si>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</si>
  <si>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</si>
  <si>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</si>
  <si>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</si>
  <si>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</si>
  <si>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</si>
  <si>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</si>
  <si>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</si>
  <si>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</si>
  <si>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</si>
  <si>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</si>
  <si>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</si>
  <si>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</si>
  <si>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</si>
  <si>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</si>
  <si>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</si>
  <si>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</si>
  <si>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</si>
  <si>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</si>
  <si>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</si>
  <si>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</si>
  <si>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</si>
  <si>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</si>
  <si>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</si>
  <si>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</si>
  <si>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</si>
  <si>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</si>
  <si>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</si>
  <si>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</si>
  <si>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</si>
  <si>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</si>
  <si>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</si>
  <si>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</si>
  <si>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</si>
  <si>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</si>
  <si>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</si>
  <si>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</si>
  <si>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</si>
  <si>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</si>
  <si>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</si>
  <si>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</si>
  <si>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</si>
  <si>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</si>
  <si>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</si>
  <si>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</si>
  <si>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</si>
  <si>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</si>
  <si>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</si>
  <si>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</si>
  <si>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</si>
  <si>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</si>
  <si>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</si>
  <si>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</si>
  <si>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</si>
  <si>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</si>
  <si>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</si>
  <si>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</si>
  <si>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</si>
  <si>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</si>
  <si>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</si>
  <si>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</si>
  <si>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</si>
  <si>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</si>
  <si>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</si>
  <si>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</si>
  <si>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</si>
  <si>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</si>
  <si>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</si>
  <si>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</si>
  <si>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</si>
  <si>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</si>
  <si>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</si>
  <si>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</si>
  <si>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</si>
  <si>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</si>
  <si>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</si>
  <si>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</si>
  <si>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</si>
  <si>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</si>
  <si>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</si>
  <si>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</si>
  <si>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</si>
  <si>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</si>
  <si>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</si>
  <si>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</si>
  <si>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</si>
  <si>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</si>
  <si>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</si>
  <si>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</si>
  <si>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</si>
  <si>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</si>
  <si>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</si>
  <si>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</si>
  <si>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</si>
  <si>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</si>
  <si>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</si>
  <si>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</si>
  <si>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</si>
  <si>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</si>
  <si>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</si>
  <si>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</si>
  <si>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</si>
  <si>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</si>
  <si>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</si>
  <si>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</si>
  <si>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</si>
  <si>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</si>
  <si>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</si>
  <si>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</si>
  <si>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</si>
  <si>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</si>
  <si>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</si>
  <si>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</si>
  <si>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</si>
  <si>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</si>
  <si>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</si>
  <si>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</si>
  <si>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</si>
  <si>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</si>
  <si>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</si>
  <si>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</si>
  <si>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</si>
  <si>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</si>
  <si>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</si>
  <si>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</si>
  <si>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</si>
  <si>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</si>
  <si>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</si>
  <si>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</si>
  <si>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</si>
  <si>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</si>
  <si>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</si>
  <si>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</si>
  <si>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</si>
  <si>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</si>
  <si>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</si>
  <si>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</si>
  <si>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</si>
  <si>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</si>
  <si>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</si>
  <si>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</si>
  <si>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</si>
  <si>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</si>
  <si>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</si>
  <si>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</si>
  <si>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</si>
  <si>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</si>
  <si>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</si>
  <si>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</si>
  <si>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</si>
  <si>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</si>
  <si>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</si>
  <si>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</si>
  <si>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</si>
  <si>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</si>
  <si>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</si>
  <si>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</si>
  <si>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</si>
  <si>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</si>
  <si>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</si>
  <si>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</si>
  <si>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</si>
  <si>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</si>
  <si>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</si>
  <si>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</si>
  <si>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</si>
  <si>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</si>
  <si>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</si>
  <si>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</si>
  <si>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</si>
  <si>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</si>
  <si>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</si>
  <si>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</si>
  <si>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</si>
  <si>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</si>
  <si>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</si>
  <si>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</si>
  <si>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</si>
  <si>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</si>
  <si>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</si>
  <si>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</si>
  <si>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</si>
  <si>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</si>
  <si>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</si>
  <si>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</si>
  <si>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</si>
  <si>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</si>
  <si>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</si>
  <si>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</si>
  <si>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</si>
  <si>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</si>
  <si>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</si>
  <si>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</si>
  <si>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</si>
  <si>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</si>
  <si>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</si>
  <si>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</si>
  <si>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</si>
  <si>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</si>
  <si>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</si>
  <si>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</si>
  <si>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</si>
  <si>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</si>
  <si>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</si>
  <si>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</si>
  <si>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</si>
  <si>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</si>
  <si>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</si>
  <si>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</si>
  <si>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</si>
  <si>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</si>
  <si>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</si>
  <si>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</si>
  <si>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</si>
  <si>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</si>
  <si>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</si>
  <si>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</si>
  <si>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</si>
  <si>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</si>
  <si>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</si>
  <si>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</si>
  <si>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</si>
  <si>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</si>
  <si>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</si>
  <si>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</si>
  <si>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</si>
  <si>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</si>
  <si>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</si>
  <si>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</si>
  <si>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</si>
  <si>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</si>
  <si>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</si>
  <si>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</si>
  <si>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</si>
  <si>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</si>
  <si>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</si>
  <si>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</si>
  <si>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</si>
  <si>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</si>
  <si>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</si>
  <si>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</si>
  <si>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</si>
  <si>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</si>
  <si>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</si>
  <si>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</si>
  <si>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</si>
  <si>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</si>
  <si>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</si>
  <si>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</si>
  <si>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</si>
  <si>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</si>
  <si>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</si>
  <si>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</si>
  <si>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</si>
  <si>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</si>
  <si>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</si>
  <si>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</si>
  <si>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</si>
  <si>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</si>
  <si>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</si>
  <si>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</si>
  <si>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</si>
  <si>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</si>
  <si>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</si>
  <si>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</si>
  <si>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</si>
  <si>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</si>
  <si>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</si>
  <si>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</si>
  <si>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</si>
  <si>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</si>
  <si>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</si>
  <si>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</si>
  <si>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</si>
  <si>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</si>
  <si>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</si>
  <si>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</si>
  <si>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</si>
  <si>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</si>
  <si>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</si>
  <si>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</si>
  <si>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</si>
  <si>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</si>
  <si>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</si>
  <si>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</si>
  <si>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</si>
  <si>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</si>
  <si>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</si>
  <si>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</si>
  <si>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</si>
  <si>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</si>
  <si>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</si>
  <si>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</si>
  <si>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</si>
  <si>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</si>
  <si>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</si>
  <si>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</si>
  <si>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</si>
  <si>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</si>
  <si>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</si>
  <si>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</si>
  <si>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</si>
  <si>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</si>
  <si>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</si>
  <si>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</si>
  <si>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</si>
  <si>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</si>
  <si>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</si>
  <si>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</si>
  <si>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</si>
  <si>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</si>
  <si>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</si>
  <si>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</si>
  <si>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</si>
  <si>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</si>
  <si>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</si>
  <si>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</si>
  <si>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</si>
  <si>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</si>
  <si>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</si>
  <si>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</si>
  <si>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</si>
  <si>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</si>
  <si>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</si>
  <si>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</si>
  <si>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</si>
  <si>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</si>
  <si>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</si>
  <si>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</si>
  <si>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</si>
  <si>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</si>
  <si>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</si>
  <si>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</si>
  <si>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</si>
  <si>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</si>
  <si>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</si>
  <si>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</si>
  <si>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</si>
  <si>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</si>
  <si>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</si>
  <si>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</si>
  <si>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</si>
  <si>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</si>
  <si>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</si>
  <si>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</si>
  <si>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</si>
  <si>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</si>
  <si>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</si>
  <si>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</si>
  <si>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</si>
  <si>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</si>
  <si>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</si>
  <si>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</si>
  <si>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</si>
  <si>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</si>
  <si>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</si>
  <si>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</si>
  <si>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</si>
  <si>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</si>
  <si>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</si>
  <si>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</si>
  <si>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</si>
  <si>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</si>
  <si>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</si>
  <si>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</si>
  <si>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</si>
  <si>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</si>
  <si>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</si>
  <si>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</si>
  <si>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</si>
  <si>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</si>
  <si>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</si>
  <si>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</si>
  <si>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</si>
  <si>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</si>
  <si>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</si>
  <si>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</si>
  <si>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</si>
  <si>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</si>
  <si>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</si>
  <si>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</si>
  <si>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</si>
  <si>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</si>
  <si>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</si>
  <si>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</si>
  <si>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</si>
  <si>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</si>
  <si>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</si>
  <si>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</si>
  <si>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</si>
  <si>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</si>
  <si>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</si>
  <si>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</si>
  <si>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</si>
  <si>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</si>
  <si>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</si>
  <si>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</si>
  <si>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</si>
  <si>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</si>
  <si>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</si>
  <si>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</si>
  <si>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</si>
  <si>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</si>
  <si>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</si>
  <si>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</si>
  <si>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</si>
  <si>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</si>
  <si>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</si>
  <si>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</si>
  <si>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</si>
  <si>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</si>
  <si>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</si>
  <si>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</si>
  <si>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</si>
  <si>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</si>
  <si>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</si>
  <si>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</si>
  <si>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</si>
  <si>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</si>
  <si>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</si>
  <si>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</si>
  <si>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</si>
  <si>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</si>
  <si>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</si>
  <si>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</si>
  <si>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</si>
  <si>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</si>
  <si>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</si>
  <si>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</si>
  <si>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</si>
  <si>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</si>
  <si>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</si>
  <si>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</si>
  <si>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</si>
  <si>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</si>
  <si>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</si>
  <si>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</si>
  <si>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</si>
  <si>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</si>
  <si>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</si>
  <si>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</si>
  <si>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</si>
  <si>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</si>
  <si>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</si>
  <si>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</si>
  <si>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</si>
  <si>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</si>
  <si>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</si>
  <si>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</si>
  <si>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</si>
  <si>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</si>
  <si>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</si>
  <si>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</si>
  <si>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</si>
  <si>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</si>
  <si>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</si>
  <si>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</si>
  <si>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</si>
  <si>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</si>
  <si>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</si>
  <si>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</si>
  <si>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</si>
  <si>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</si>
  <si>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</si>
  <si>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</si>
  <si>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</si>
  <si>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</si>
  <si>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</si>
  <si>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</si>
  <si>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</si>
  <si>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</si>
  <si>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</si>
  <si>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</si>
  <si>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</si>
  <si>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</si>
  <si>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</si>
  <si>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</si>
  <si>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</si>
  <si>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</si>
  <si>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</si>
  <si>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</si>
  <si>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</si>
  <si>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</si>
  <si>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</si>
  <si>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</si>
  <si>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</si>
  <si>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</si>
  <si>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</si>
  <si>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</si>
  <si>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</si>
  <si>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</si>
  <si>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</si>
  <si>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</si>
  <si>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</si>
  <si>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</si>
  <si>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</si>
  <si>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</si>
  <si>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</si>
  <si>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</si>
  <si>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</si>
  <si>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</si>
  <si>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</si>
  <si>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</si>
  <si>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</si>
  <si>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</si>
  <si>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</si>
  <si>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</si>
  <si>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</si>
  <si>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</si>
  <si>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</si>
  <si>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</si>
  <si>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</si>
  <si>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</si>
  <si>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</si>
  <si>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</si>
  <si>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</si>
  <si>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</si>
  <si>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</si>
  <si>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</si>
  <si>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</si>
  <si>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</si>
  <si>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</si>
  <si>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</si>
  <si>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</si>
  <si>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</si>
  <si>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</si>
  <si>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</si>
  <si>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</si>
  <si>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</si>
  <si>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</si>
  <si>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</si>
  <si>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</si>
  <si>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</si>
  <si>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</si>
  <si>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</si>
  <si>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</si>
  <si>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</si>
  <si>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</si>
  <si>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</si>
  <si>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</si>
  <si>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</si>
  <si>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</si>
  <si>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</si>
  <si>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</si>
  <si>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</si>
  <si>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</si>
  <si>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</si>
  <si>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</si>
  <si>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</si>
  <si>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</si>
  <si>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</si>
  <si>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</si>
  <si>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</si>
  <si>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</si>
  <si>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</si>
  <si>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</si>
  <si>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</si>
  <si>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</si>
  <si>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</si>
  <si>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</si>
  <si>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</si>
  <si>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</si>
  <si>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</si>
  <si>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</si>
  <si>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</si>
  <si>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</si>
  <si>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</si>
  <si>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</si>
  <si>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</si>
  <si>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</si>
  <si>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</si>
  <si>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</si>
  <si>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</si>
  <si>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</si>
  <si>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</si>
  <si>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</si>
  <si>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</si>
  <si>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</si>
  <si>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</si>
  <si>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</si>
  <si>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</si>
  <si>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</si>
  <si>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</si>
  <si>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</si>
  <si>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</si>
  <si>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</si>
  <si>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</si>
  <si>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</si>
  <si>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</si>
  <si>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</si>
  <si>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</si>
  <si>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</si>
  <si>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</si>
  <si>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</si>
  <si>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</si>
  <si>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</si>
  <si>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</si>
  <si>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</si>
  <si>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</si>
  <si>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</si>
  <si>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</si>
  <si>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</si>
  <si>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</si>
  <si>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</si>
  <si>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</si>
  <si>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</si>
  <si>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</si>
  <si>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</si>
  <si>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</si>
  <si>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</si>
  <si>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</si>
  <si>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</si>
  <si>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</si>
  <si>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</si>
  <si>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</si>
  <si>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</si>
  <si>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</si>
  <si>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</si>
  <si>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</si>
  <si>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</si>
  <si>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</si>
  <si>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</si>
  <si>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</si>
  <si>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</si>
  <si>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</si>
  <si>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</si>
  <si>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</si>
  <si>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</si>
  <si>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</si>
  <si>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</si>
  <si>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</si>
  <si>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</si>
  <si>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</si>
  <si>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</si>
  <si>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</si>
  <si>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</si>
  <si>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</si>
  <si>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</si>
  <si>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</si>
  <si>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</si>
  <si>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</si>
  <si>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</si>
  <si>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</si>
  <si>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</si>
  <si>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</si>
  <si>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</si>
  <si>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</si>
  <si>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</si>
  <si>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</si>
  <si>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</si>
  <si>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</si>
  <si>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</si>
  <si>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</si>
  <si>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</si>
  <si>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</si>
  <si>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</si>
  <si>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</si>
  <si>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</si>
  <si>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</si>
  <si>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</si>
  <si>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</si>
  <si>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</si>
  <si>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</si>
  <si>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</si>
  <si>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</si>
  <si>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</si>
  <si>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</si>
  <si>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</si>
  <si>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</si>
  <si>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</si>
  <si>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</si>
  <si>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</si>
  <si>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</si>
  <si>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</si>
  <si>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</si>
  <si>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</si>
  <si>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</si>
  <si>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</si>
  <si>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</si>
  <si>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</si>
  <si>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</si>
  <si>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</si>
  <si>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</si>
  <si>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</si>
  <si>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</si>
  <si>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</si>
  <si>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</si>
  <si>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</si>
  <si>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</si>
  <si>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</si>
  <si>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</si>
  <si>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</si>
  <si>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</si>
  <si>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</si>
  <si>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</si>
  <si>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</si>
  <si>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</si>
  <si>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</si>
  <si>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</si>
  <si>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</si>
  <si>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</si>
  <si>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</si>
  <si>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</si>
  <si>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</si>
  <si>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</si>
  <si>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</si>
  <si>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</si>
  <si>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</si>
  <si>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</si>
  <si>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</si>
  <si>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</si>
  <si>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</si>
  <si>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</si>
  <si>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</si>
  <si>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</si>
  <si>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</si>
  <si>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</si>
  <si>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</si>
  <si>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</si>
  <si>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</si>
  <si>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</si>
  <si>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</si>
  <si>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</si>
  <si>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</si>
  <si>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</si>
  <si>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</si>
  <si>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</si>
  <si>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</si>
  <si>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</si>
  <si>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</si>
  <si>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</si>
  <si>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</si>
  <si>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</si>
  <si>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</si>
  <si>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</si>
  <si>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</si>
  <si>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</si>
  <si>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</si>
  <si>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</si>
  <si>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</si>
  <si>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</si>
  <si>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</si>
  <si>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</si>
  <si>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</si>
  <si>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</si>
  <si>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</si>
  <si>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</si>
  <si>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</si>
  <si>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</si>
  <si>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</si>
  <si>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</si>
  <si>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</si>
  <si>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</si>
  <si>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</si>
  <si>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</si>
  <si>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</si>
  <si>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</si>
  <si>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</si>
  <si>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</si>
  <si>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</si>
  <si>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</si>
  <si>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</si>
  <si>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</si>
  <si>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</si>
  <si>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</si>
  <si>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</si>
  <si>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</si>
  <si>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</si>
  <si>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</si>
  <si>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</si>
  <si>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</si>
  <si>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</si>
  <si>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</si>
  <si>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</si>
  <si>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</si>
  <si>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</si>
  <si>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</si>
  <si>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</si>
  <si>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</si>
  <si>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</si>
  <si>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</si>
  <si>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</si>
  <si>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</si>
  <si>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</si>
  <si>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</si>
  <si>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</si>
  <si>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</si>
  <si>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</si>
  <si>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</si>
  <si>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</si>
  <si>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</si>
  <si>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</si>
  <si>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</si>
  <si>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</si>
  <si>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</si>
  <si>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</si>
  <si>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</si>
  <si>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</si>
  <si>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</si>
  <si>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</si>
  <si>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</si>
  <si>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</si>
  <si>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</si>
  <si>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</si>
  <si>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</si>
  <si>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</si>
  <si>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</si>
  <si>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</si>
  <si>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</si>
  <si>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</si>
  <si>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</si>
  <si>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</si>
  <si>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</si>
  <si>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</si>
  <si>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</si>
  <si>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</si>
  <si>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</si>
  <si>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</si>
  <si>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</si>
  <si>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</si>
  <si>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</si>
  <si>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</si>
  <si>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</si>
  <si>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</si>
  <si>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</si>
  <si>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</si>
  <si>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</si>
  <si>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</si>
  <si>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</si>
  <si>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</si>
  <si>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</si>
  <si>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</si>
  <si>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</si>
  <si>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</si>
  <si>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</si>
  <si>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</si>
  <si>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</si>
  <si>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</si>
  <si>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</si>
  <si>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</si>
  <si>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</si>
  <si>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</si>
  <si>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</si>
  <si>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</si>
  <si>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</si>
  <si>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</si>
  <si>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</si>
  <si>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</si>
  <si>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</si>
  <si>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</si>
  <si>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</si>
  <si>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</si>
  <si>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</si>
  <si>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</si>
  <si>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</si>
  <si>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</si>
  <si>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</si>
  <si>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</si>
  <si>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</si>
  <si>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</si>
  <si>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</si>
  <si>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</si>
  <si>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</si>
  <si>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</si>
  <si>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</si>
  <si>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</si>
  <si>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</si>
  <si>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</si>
  <si>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</si>
  <si>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</si>
  <si>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</si>
  <si>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</si>
  <si>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</si>
  <si>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</si>
  <si>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</si>
  <si>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</si>
  <si>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</si>
  <si>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</si>
  <si>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</si>
  <si>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</si>
  <si>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</si>
  <si>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</si>
  <si>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</si>
  <si>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</si>
  <si>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</si>
  <si>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</si>
  <si>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</si>
  <si>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</si>
  <si>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</si>
  <si>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</si>
  <si>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</si>
  <si>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</si>
  <si>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</si>
  <si>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</si>
  <si>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</si>
  <si>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</si>
  <si>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</si>
  <si>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</si>
  <si>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</si>
  <si>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</si>
  <si>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</si>
  <si>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</si>
  <si>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</si>
  <si>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</si>
  <si>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</si>
  <si>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</si>
  <si>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</si>
  <si>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</si>
  <si>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</si>
  <si>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</si>
  <si>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</si>
  <si>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</si>
  <si>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</si>
  <si>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</si>
  <si>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</si>
  <si>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</si>
  <si>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</si>
  <si>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</si>
  <si>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</si>
  <si>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</si>
  <si>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</si>
  <si>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</si>
  <si>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</si>
  <si>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</si>
  <si>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</si>
  <si>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</si>
  <si>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</si>
  <si>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</si>
  <si>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</si>
  <si>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</si>
  <si>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</si>
  <si>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</si>
  <si>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</si>
  <si>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</si>
  <si>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</si>
  <si>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</si>
  <si>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</si>
  <si>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</si>
  <si>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</si>
  <si>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</si>
  <si>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</si>
  <si>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</si>
  <si>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</si>
  <si>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</si>
  <si>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</si>
  <si>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</si>
  <si>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</si>
  <si>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</si>
  <si>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</si>
  <si>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</si>
  <si>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</si>
  <si>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</si>
  <si>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</si>
  <si>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</si>
  <si>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</si>
  <si>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</si>
  <si>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</si>
  <si>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</si>
  <si>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</si>
  <si>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</si>
  <si>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</si>
  <si>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</si>
  <si>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</si>
  <si>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</si>
  <si>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</si>
  <si>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</si>
  <si>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</si>
  <si>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</si>
  <si>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</si>
  <si>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</si>
  <si>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</si>
  <si>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</si>
  <si>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</si>
  <si>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</si>
  <si>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</si>
  <si>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</si>
  <si>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</si>
  <si>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</si>
  <si>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</si>
  <si>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</si>
  <si>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</si>
  <si>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</si>
  <si>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</si>
  <si>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</si>
  <si>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</si>
  <si>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</si>
  <si>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</si>
  <si>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</si>
  <si>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</si>
  <si>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</si>
  <si>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</si>
  <si>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</si>
  <si>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</si>
  <si>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</si>
  <si>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</si>
  <si>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</si>
  <si>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</si>
  <si>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</si>
  <si>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</si>
  <si>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</si>
  <si>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</si>
  <si>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</si>
  <si>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</si>
  <si>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</si>
  <si>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</si>
  <si>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</si>
  <si>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</si>
  <si>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</si>
  <si>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</si>
  <si>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</si>
  <si>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</si>
  <si>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</si>
  <si>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</si>
  <si>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</si>
  <si>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</si>
  <si>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</si>
  <si>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</si>
  <si>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</si>
  <si>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</si>
  <si>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</si>
  <si>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</si>
  <si>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</si>
  <si>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</si>
  <si>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</si>
  <si>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</si>
  <si>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</si>
  <si>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</si>
  <si>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</si>
  <si>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</si>
  <si>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</si>
  <si>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</si>
  <si>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</si>
  <si>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</si>
  <si>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</si>
  <si>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</si>
  <si>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</si>
  <si>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</si>
  <si>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</si>
  <si>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</si>
  <si>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</si>
  <si>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</si>
  <si>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</si>
  <si>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</si>
  <si>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</si>
  <si>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</si>
  <si>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</si>
  <si>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</si>
  <si>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</si>
  <si>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</si>
  <si>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</si>
  <si>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</si>
  <si>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</si>
  <si>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</si>
  <si>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</si>
  <si>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</si>
  <si>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</si>
  <si>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</si>
  <si>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</si>
  <si>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</si>
  <si>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</si>
  <si>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</si>
  <si>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</si>
  <si>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</si>
  <si>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</si>
  <si>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</si>
  <si>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</si>
  <si>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</si>
  <si>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</si>
  <si>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</si>
  <si>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</si>
  <si>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</si>
  <si>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</si>
  <si>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</si>
  <si>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</si>
  <si>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</si>
  <si>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</si>
  <si>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</si>
  <si>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</si>
  <si>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</si>
  <si>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</si>
  <si>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</si>
  <si>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</si>
  <si>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</si>
  <si>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</si>
  <si>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</si>
  <si>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</si>
  <si>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</si>
  <si>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</si>
  <si>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</si>
  <si>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</si>
  <si>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</si>
  <si>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</si>
  <si>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</si>
  <si>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</si>
  <si>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</si>
  <si>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</si>
  <si>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</si>
  <si>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</si>
  <si>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</si>
  <si>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</si>
  <si>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</si>
  <si>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</si>
  <si>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</si>
  <si>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</si>
  <si>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</si>
  <si>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</si>
  <si>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</si>
  <si>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</si>
  <si>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</si>
  <si>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</si>
  <si>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</si>
  <si>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</si>
  <si>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</si>
  <si>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</si>
  <si>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</si>
  <si>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</si>
  <si>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</si>
  <si>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</si>
  <si>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</si>
  <si>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</si>
  <si>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</si>
  <si>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</si>
  <si>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</si>
  <si>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</si>
  <si>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</si>
  <si>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</si>
  <si>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</si>
  <si>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</si>
  <si>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</si>
  <si>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</si>
  <si>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</si>
  <si>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</si>
  <si>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</si>
  <si>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</si>
  <si>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</si>
  <si>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</si>
  <si>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</si>
  <si>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</si>
  <si>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</si>
  <si>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</si>
  <si>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</si>
  <si>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</si>
  <si>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</si>
  <si>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</si>
  <si>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</si>
  <si>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</si>
  <si>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</si>
  <si>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</si>
  <si>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</si>
  <si>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</si>
  <si>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</si>
  <si>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</si>
  <si>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</si>
  <si>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</si>
  <si>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</si>
  <si>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</si>
  <si>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</si>
  <si>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</si>
  <si>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</si>
  <si>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</si>
  <si>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</si>
  <si>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</si>
  <si>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</si>
  <si>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</si>
  <si>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</si>
  <si>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</si>
  <si>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</si>
  <si>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</si>
  <si>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</si>
  <si>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</si>
  <si>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</si>
  <si>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</si>
  <si>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</si>
  <si>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</si>
  <si>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</si>
  <si>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</si>
  <si>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</si>
  <si>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</si>
  <si>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</si>
  <si>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</si>
  <si>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</si>
  <si>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</si>
  <si>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</si>
  <si>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</si>
  <si>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</si>
  <si>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</si>
  <si>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</si>
  <si>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</si>
  <si>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</si>
  <si>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</si>
  <si>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</si>
  <si>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</si>
  <si>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</si>
  <si>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</si>
  <si>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</si>
  <si>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</si>
  <si>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</si>
  <si>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</si>
  <si>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</si>
  <si>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</si>
  <si>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</si>
  <si>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</si>
  <si>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</si>
  <si>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</si>
  <si>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</si>
  <si>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</si>
  <si>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</si>
  <si>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</si>
  <si>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</si>
  <si>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</si>
  <si>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</si>
  <si>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</si>
  <si>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</si>
  <si>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</si>
  <si>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</si>
  <si>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</si>
  <si>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</si>
  <si>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</si>
  <si>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</si>
  <si>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</si>
  <si>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</si>
  <si>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</si>
  <si>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</si>
  <si>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</si>
  <si>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</si>
  <si>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</si>
  <si>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</si>
  <si>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</si>
  <si>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</si>
  <si>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</si>
  <si>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</si>
  <si>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</si>
  <si>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</si>
  <si>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</si>
  <si>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</si>
  <si>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</si>
  <si>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</si>
  <si>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</si>
  <si>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</si>
  <si>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</si>
  <si>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</si>
  <si>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</si>
  <si>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</si>
  <si>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</si>
  <si>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</si>
  <si>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</si>
  <si>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</si>
  <si>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</si>
  <si>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</si>
  <si>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</si>
  <si>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</si>
  <si>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</si>
  <si>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</si>
  <si>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</si>
  <si>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</si>
  <si>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</si>
  <si>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</si>
  <si>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</si>
  <si>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</si>
  <si>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</si>
  <si>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</si>
  <si>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</si>
  <si>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</si>
  <si>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</si>
  <si>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</si>
  <si>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</si>
  <si>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</si>
  <si>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</si>
  <si>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</si>
  <si>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</si>
  <si>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</si>
  <si>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</si>
  <si>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</si>
  <si>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</si>
  <si>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</si>
  <si>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</si>
  <si>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</si>
  <si>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</si>
  <si>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</si>
  <si>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</si>
  <si>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</si>
  <si>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</si>
  <si>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</si>
  <si>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</si>
  <si>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</si>
  <si>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</si>
  <si>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</si>
  <si>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</si>
  <si>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</si>
  <si>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</si>
  <si>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</si>
  <si>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</si>
  <si>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</si>
  <si>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</si>
  <si>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</si>
  <si>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</si>
  <si>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</si>
  <si>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</si>
  <si>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</si>
  <si>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</si>
  <si>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</si>
  <si>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</si>
  <si>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</si>
  <si>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</si>
  <si>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</si>
  <si>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</si>
  <si>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</si>
  <si>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</si>
  <si>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</si>
  <si>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</si>
  <si>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</si>
  <si>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</si>
  <si>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</si>
  <si>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</si>
  <si>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</si>
  <si>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</si>
  <si>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</si>
  <si>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</si>
  <si>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</si>
  <si>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</si>
  <si>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</si>
  <si>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</si>
  <si>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</si>
  <si>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</si>
  <si>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</si>
  <si>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</si>
  <si>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</si>
  <si>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</si>
  <si>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</si>
  <si>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</si>
  <si>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</si>
  <si>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</si>
  <si>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</si>
  <si>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</si>
  <si>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</si>
  <si>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</si>
  <si>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</si>
  <si>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</si>
  <si>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</si>
  <si>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</si>
  <si>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</si>
  <si>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</si>
  <si>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</si>
  <si>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</si>
  <si>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</si>
  <si>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</si>
  <si>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</si>
  <si>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</si>
  <si>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</si>
  <si>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</si>
  <si>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</si>
  <si>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</si>
  <si>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</si>
  <si>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</si>
  <si>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</si>
  <si>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</si>
  <si>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</si>
  <si>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</si>
  <si>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</si>
  <si>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</si>
  <si>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</si>
  <si>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</si>
  <si>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</si>
  <si>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</si>
  <si>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</si>
  <si>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</si>
  <si>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</si>
  <si>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</si>
  <si>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</si>
  <si>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</si>
  <si>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</si>
  <si>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</si>
  <si>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</si>
  <si>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</si>
  <si>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</si>
  <si>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</si>
  <si>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</si>
  <si>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</si>
  <si>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</si>
  <si>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</si>
  <si>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</si>
  <si>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</si>
  <si>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</si>
  <si>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</si>
  <si>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</si>
  <si>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</si>
  <si>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</si>
  <si>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</si>
  <si>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</si>
  <si>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</si>
  <si>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</si>
  <si>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</si>
  <si>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</si>
  <si>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</si>
  <si>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</si>
  <si>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</si>
  <si>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</si>
  <si>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</si>
  <si>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</si>
  <si>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</si>
  <si>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</si>
  <si>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</si>
  <si>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</si>
  <si>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</si>
  <si>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</si>
  <si>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</si>
  <si>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</si>
  <si>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</si>
  <si>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</si>
  <si>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</si>
  <si>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</si>
  <si>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</si>
  <si>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</si>
  <si>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</si>
  <si>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</si>
  <si>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</si>
  <si>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</si>
  <si>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</si>
  <si>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</si>
  <si>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</si>
  <si>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</si>
  <si>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</si>
  <si>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</si>
  <si>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</si>
  <si>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</si>
  <si>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</si>
  <si>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</si>
  <si>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</si>
  <si>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</si>
  <si>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</si>
  <si>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</si>
  <si>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</si>
  <si>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</si>
  <si>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</si>
  <si>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</si>
  <si>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</si>
  <si>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</si>
  <si>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</si>
  <si>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</si>
  <si>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</si>
  <si>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</si>
  <si>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</si>
  <si>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</si>
  <si>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</si>
  <si>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</si>
  <si>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</si>
  <si>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</si>
  <si>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</si>
  <si>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</si>
  <si>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</si>
  <si>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</si>
  <si>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</si>
  <si>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</si>
  <si>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</si>
  <si>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</si>
  <si>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</si>
  <si>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</si>
  <si>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</si>
  <si>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</si>
  <si>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</si>
  <si>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</si>
  <si>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</si>
  <si>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</si>
  <si>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</si>
  <si>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</si>
  <si>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</si>
  <si>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</si>
  <si>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</si>
  <si>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</si>
  <si>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</si>
  <si>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</si>
  <si>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</si>
  <si>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</si>
  <si>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</si>
  <si>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</si>
  <si>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</si>
  <si>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</si>
  <si>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</si>
  <si>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</si>
  <si>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</si>
  <si>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</si>
  <si>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</si>
  <si>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</si>
  <si>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</si>
  <si>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</si>
  <si>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</si>
  <si>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</si>
  <si>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</si>
  <si>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</si>
  <si>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</si>
  <si>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</si>
  <si>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</si>
  <si>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</si>
  <si>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</si>
  <si>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</si>
  <si>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</si>
  <si>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</si>
  <si>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</si>
  <si>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</si>
  <si>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</si>
  <si>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</si>
  <si>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</si>
  <si>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</si>
  <si>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</si>
  <si>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</si>
  <si>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</si>
  <si>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</si>
  <si>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</si>
  <si>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</si>
  <si>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</si>
  <si>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</si>
  <si>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</si>
  <si>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</si>
  <si>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</si>
  <si>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</si>
  <si>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</si>
  <si>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</si>
  <si>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</si>
  <si>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</si>
  <si>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</si>
  <si>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</si>
  <si>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</si>
  <si>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</si>
  <si>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</si>
  <si>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</si>
  <si>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</si>
  <si>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</si>
  <si>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</si>
  <si>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</si>
  <si>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</si>
  <si>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</si>
  <si>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</si>
  <si>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</si>
  <si>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</si>
  <si>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</si>
  <si>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</si>
  <si>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</si>
  <si>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</si>
  <si>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</si>
  <si>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</si>
  <si>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</si>
  <si>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</si>
  <si>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</si>
  <si>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</si>
  <si>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</si>
  <si>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</si>
  <si>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</si>
  <si>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</si>
  <si>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</si>
  <si>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</si>
  <si>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</si>
  <si>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</si>
  <si>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</si>
  <si>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</si>
  <si>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</si>
  <si>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</si>
  <si>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</si>
  <si>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</si>
  <si>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</si>
  <si>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</si>
  <si>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</si>
  <si>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</si>
  <si>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</si>
  <si>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</si>
  <si>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</si>
  <si>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</si>
  <si>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</si>
  <si>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</si>
  <si>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</si>
  <si>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</si>
  <si>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</si>
  <si>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</si>
  <si>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</si>
  <si>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</si>
  <si>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</si>
  <si>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</si>
  <si>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</si>
  <si>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</si>
  <si>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</si>
  <si>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</si>
  <si>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</si>
  <si>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</si>
  <si>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</si>
  <si>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</si>
  <si>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</si>
  <si>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</si>
  <si>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</si>
  <si>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</si>
  <si>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</si>
  <si>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</si>
  <si>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</si>
  <si>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</si>
  <si>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</si>
  <si>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</si>
  <si>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</si>
  <si>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</si>
  <si>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</si>
  <si>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</si>
  <si>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</si>
  <si>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</si>
  <si>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</si>
  <si>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</si>
  <si>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</si>
  <si>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</si>
  <si>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</si>
  <si>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</si>
  <si>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</si>
  <si>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</si>
  <si>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</si>
  <si>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</si>
  <si>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</si>
  <si>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</si>
  <si>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</si>
  <si>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</si>
  <si>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</si>
  <si>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</si>
  <si>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</si>
  <si>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</si>
  <si>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</si>
  <si>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</si>
  <si>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</si>
  <si>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</si>
  <si>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</si>
  <si>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</si>
  <si>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</si>
  <si>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</si>
  <si>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</si>
  <si>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</si>
  <si>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</si>
  <si>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</si>
  <si>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</si>
  <si>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</si>
  <si>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</si>
  <si>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</si>
  <si>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</si>
  <si>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</si>
  <si>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</si>
  <si>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</si>
  <si>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</si>
  <si>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</si>
  <si>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</si>
  <si>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</si>
  <si>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</si>
  <si>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</si>
  <si>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</si>
  <si>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</si>
  <si>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</si>
  <si>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</si>
  <si>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</si>
  <si>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</si>
  <si>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</si>
  <si>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</si>
  <si>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</si>
  <si>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</si>
  <si>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</si>
  <si>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</si>
  <si>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</si>
  <si>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</si>
  <si>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</si>
  <si>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</si>
  <si>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</si>
  <si>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</si>
  <si>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</si>
  <si>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</si>
  <si>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</si>
  <si>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</si>
  <si>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</si>
  <si>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</si>
  <si>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</si>
  <si>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</si>
  <si>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</si>
  <si>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</si>
  <si>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</si>
  <si>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</si>
  <si>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</si>
  <si>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</si>
  <si>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</si>
  <si>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</si>
  <si>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</si>
  <si>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</si>
  <si>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</si>
  <si>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</si>
  <si>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</si>
  <si>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</si>
  <si>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</si>
  <si>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</si>
  <si>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</si>
  <si>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</si>
  <si>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</si>
  <si>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</si>
  <si>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</si>
  <si>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</si>
  <si>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</si>
  <si>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</si>
  <si>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</si>
  <si>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</si>
  <si>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</si>
  <si>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</si>
  <si>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</si>
  <si>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</si>
  <si>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</si>
  <si>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</si>
  <si>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</si>
  <si>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</si>
  <si>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</si>
  <si>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</si>
  <si>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</si>
  <si>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</si>
  <si>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</si>
  <si>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</si>
  <si>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</si>
  <si>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</si>
  <si>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</si>
  <si>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</si>
  <si>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</si>
  <si>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</si>
  <si>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</si>
  <si>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</si>
  <si>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</si>
  <si>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</si>
  <si>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</si>
  <si>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</si>
  <si>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</si>
  <si>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</si>
  <si>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</si>
  <si>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</si>
  <si>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</si>
  <si>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</si>
  <si>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</si>
  <si>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</si>
  <si>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</si>
  <si>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</si>
  <si>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</si>
  <si>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</si>
  <si>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</si>
  <si>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</si>
  <si>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</si>
  <si>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</si>
  <si>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</si>
  <si>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</si>
  <si>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</si>
  <si>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</si>
  <si>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</si>
  <si>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</si>
  <si>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</si>
  <si>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</si>
  <si>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</si>
  <si>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</si>
  <si>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</si>
  <si>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</si>
  <si>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</si>
  <si>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</si>
  <si>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</si>
  <si>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</si>
  <si>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</si>
  <si>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</si>
  <si>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</si>
  <si>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</si>
  <si>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</si>
  <si>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</si>
  <si>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</si>
  <si>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</si>
  <si>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</si>
  <si>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</si>
  <si>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</si>
  <si>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</si>
  <si>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</si>
  <si>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</si>
  <si>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</si>
  <si>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</si>
  <si>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</si>
  <si>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</si>
  <si>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</si>
  <si>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</si>
  <si>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</si>
  <si>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</si>
  <si>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</si>
  <si>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</si>
  <si>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</si>
  <si>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</si>
  <si>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</si>
  <si>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</si>
  <si>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</si>
  <si>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</si>
  <si>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</si>
  <si>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</si>
  <si>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</si>
  <si>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</si>
  <si>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</si>
  <si>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</si>
  <si>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</si>
  <si>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</si>
  <si>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</si>
  <si>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</si>
  <si>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</si>
  <si>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</si>
  <si>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</si>
  <si>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</si>
  <si>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</si>
  <si>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</si>
  <si>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</si>
  <si>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</si>
  <si>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</si>
  <si>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</si>
  <si>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</si>
  <si>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</si>
  <si>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</si>
  <si>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</si>
  <si>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</si>
  <si>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</si>
  <si>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</si>
  <si>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</si>
  <si>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</si>
  <si>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</si>
  <si>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</si>
  <si>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</si>
  <si>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</si>
  <si>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</si>
  <si>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</si>
  <si>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</si>
  <si>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</si>
  <si>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</si>
  <si>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</si>
  <si>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</si>
  <si>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</si>
  <si>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</si>
  <si>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</si>
  <si>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</si>
  <si>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</si>
  <si>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</si>
  <si>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</si>
  <si>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</si>
  <si>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</si>
  <si>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</si>
  <si>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</si>
  <si>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</si>
  <si>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</si>
  <si>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</si>
  <si>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</si>
  <si>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</si>
  <si>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</si>
  <si>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</si>
  <si>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</si>
  <si>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</si>
  <si>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</si>
  <si>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</si>
  <si>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</si>
  <si>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</si>
  <si>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</si>
  <si>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</si>
  <si>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</si>
  <si>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</si>
  <si>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</si>
  <si>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</si>
  <si>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</si>
  <si>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</si>
  <si>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</si>
  <si>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</si>
  <si>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</si>
  <si>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</si>
  <si>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</si>
  <si>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</si>
  <si>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</si>
  <si>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</si>
  <si>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</si>
  <si>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</si>
  <si>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</si>
  <si>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</si>
  <si>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</si>
  <si>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</si>
  <si>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</si>
  <si>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</si>
  <si>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</si>
  <si>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</si>
  <si>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</si>
  <si>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</si>
  <si>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</si>
  <si>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</si>
  <si>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</si>
  <si>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</si>
  <si>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</si>
  <si>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</si>
  <si>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</si>
  <si>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</si>
  <si>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</si>
  <si>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</si>
  <si>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</si>
  <si>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</si>
  <si>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</si>
  <si>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</si>
  <si>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</si>
  <si>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</si>
  <si>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</si>
  <si>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</si>
  <si>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</si>
  <si>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</si>
  <si>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</si>
  <si>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</si>
  <si>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</si>
  <si>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</si>
  <si>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</si>
  <si>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</si>
  <si>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</si>
  <si>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</si>
  <si>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</si>
  <si>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</si>
  <si>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</si>
  <si>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</si>
  <si>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</si>
  <si>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</si>
  <si>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</si>
  <si>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</si>
  <si>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</si>
  <si>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</si>
  <si>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</si>
  <si>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</si>
  <si>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</si>
  <si>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</si>
  <si>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</si>
  <si>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</si>
  <si>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</si>
  <si>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</si>
  <si>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</si>
  <si>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</si>
  <si>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</si>
  <si>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</si>
  <si>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</si>
  <si>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</si>
  <si>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</si>
  <si>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</si>
  <si>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</si>
  <si>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</si>
  <si>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</si>
  <si>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</si>
  <si>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</si>
  <si>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</si>
  <si>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</si>
  <si>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</si>
  <si>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</si>
  <si>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</si>
  <si>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</si>
  <si>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</si>
  <si>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</si>
  <si>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</si>
  <si>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</si>
  <si>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</si>
  <si>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</si>
  <si>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</si>
  <si>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</si>
  <si>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</si>
  <si>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</si>
  <si>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</si>
  <si>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</si>
  <si>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</si>
  <si>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</si>
  <si>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</si>
  <si>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</si>
  <si>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</si>
  <si>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</si>
  <si>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</si>
  <si>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</si>
  <si>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</si>
  <si>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</si>
  <si>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</si>
  <si>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</si>
  <si>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</si>
  <si>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</si>
  <si>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</si>
  <si>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</si>
  <si>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</si>
  <si>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</si>
  <si>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</si>
  <si>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</si>
  <si>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</si>
  <si>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</si>
  <si>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</si>
  <si>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</si>
  <si>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</si>
  <si>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</si>
  <si>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</si>
  <si>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</si>
  <si>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</si>
  <si>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</si>
  <si>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</si>
  <si>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</si>
  <si>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</si>
  <si>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</si>
  <si>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</si>
  <si>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</si>
  <si>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</si>
  <si>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</si>
  <si>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</si>
  <si>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</si>
  <si>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</si>
  <si>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</si>
  <si>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</si>
  <si>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</si>
  <si>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</si>
  <si>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</si>
  <si>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</si>
  <si>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</si>
  <si>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</si>
  <si>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</si>
  <si>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</si>
  <si>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</si>
  <si>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</si>
  <si>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</si>
  <si>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</si>
  <si>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</si>
  <si>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</si>
  <si>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</si>
  <si>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</si>
  <si>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</si>
  <si>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</si>
  <si>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</si>
  <si>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</si>
  <si>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</si>
  <si>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</si>
  <si>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</si>
  <si>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</si>
  <si>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</si>
  <si>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</si>
  <si>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</si>
  <si>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</si>
  <si>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</si>
  <si>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</si>
  <si>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</si>
  <si>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</si>
  <si>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</si>
  <si>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</si>
  <si>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</si>
  <si>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</si>
  <si>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</si>
  <si>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</si>
  <si>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</si>
  <si>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</si>
  <si>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</si>
  <si>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</si>
  <si>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</si>
  <si>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</si>
  <si>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</si>
  <si>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</si>
  <si>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</si>
  <si>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</si>
  <si>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</si>
  <si>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</si>
  <si>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</si>
  <si>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</si>
  <si>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</si>
  <si>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</si>
  <si>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</si>
  <si>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</si>
  <si>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</si>
  <si>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</si>
  <si>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</si>
  <si>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</si>
  <si>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</si>
  <si>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</si>
  <si>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</si>
  <si>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</si>
  <si>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</si>
  <si>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</si>
  <si>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</si>
  <si>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</si>
  <si>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</si>
  <si>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</si>
  <si>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</si>
  <si>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</si>
  <si>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</si>
  <si>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</si>
  <si>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</si>
  <si>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</si>
  <si>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</si>
  <si>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</si>
  <si>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</si>
  <si>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</si>
  <si>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</si>
  <si>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</si>
  <si>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</si>
  <si>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</si>
  <si>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</si>
  <si>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</si>
  <si>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</si>
  <si>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</si>
  <si>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</si>
  <si>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</si>
  <si>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</si>
  <si>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</si>
  <si>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</si>
  <si>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</si>
  <si>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</si>
  <si>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</si>
  <si>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</si>
  <si>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</si>
  <si>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</si>
  <si>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</si>
  <si>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</si>
  <si>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</si>
  <si>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</si>
  <si>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</si>
  <si>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</si>
  <si>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</si>
  <si>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</si>
  <si>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</si>
  <si>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</si>
  <si>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</si>
  <si>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</si>
  <si>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</si>
  <si>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</si>
  <si>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</si>
  <si>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</si>
  <si>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</si>
  <si>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</si>
  <si>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</si>
  <si>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</si>
  <si>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</si>
  <si>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</si>
  <si>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</si>
  <si>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</si>
  <si>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</si>
  <si>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</si>
  <si>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</si>
  <si>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</si>
  <si>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</si>
  <si>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</si>
  <si>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</si>
  <si>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</si>
  <si>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</si>
  <si>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</si>
  <si>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</si>
  <si>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</si>
  <si>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</si>
  <si>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</si>
  <si>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</si>
  <si>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</si>
  <si>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</si>
  <si>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</si>
  <si>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</si>
  <si>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</si>
  <si>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</si>
  <si>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</si>
  <si>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</si>
  <si>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</si>
  <si>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</si>
  <si>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</si>
  <si>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</si>
  <si>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</si>
  <si>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</si>
  <si>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</si>
  <si>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</si>
  <si>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</si>
  <si>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</si>
  <si>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</si>
  <si>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</si>
  <si>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</si>
  <si>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</si>
  <si>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</si>
  <si>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</si>
  <si>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</si>
  <si>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</si>
  <si>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</si>
  <si>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</si>
  <si>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</si>
  <si>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</si>
  <si>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</si>
  <si>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</si>
  <si>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</si>
  <si>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</si>
  <si>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</si>
  <si>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</si>
  <si>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</si>
  <si>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</si>
  <si>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</si>
  <si>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</si>
  <si>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</si>
  <si>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</si>
  <si>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</si>
  <si>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</si>
  <si>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</si>
  <si>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</si>
  <si>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</si>
  <si>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</si>
  <si>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</si>
  <si>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</si>
  <si>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</si>
  <si>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</si>
  <si>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</si>
  <si>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</si>
  <si>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</si>
  <si>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</si>
  <si>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</si>
  <si>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</si>
  <si>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</si>
  <si>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</si>
  <si>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</si>
  <si>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</si>
  <si>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</si>
  <si>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</si>
  <si>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</si>
  <si>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</si>
  <si>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</si>
  <si>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</si>
  <si>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</si>
  <si>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</si>
  <si>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</si>
  <si>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</si>
  <si>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</si>
  <si>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</si>
  <si>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</si>
  <si>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</si>
  <si>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</si>
  <si>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</si>
  <si>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</si>
  <si>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</si>
  <si>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</si>
  <si>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</si>
  <si>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</si>
  <si>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</si>
  <si>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</si>
  <si>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</si>
  <si>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</si>
  <si>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</si>
  <si>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</si>
  <si>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</si>
  <si>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</si>
  <si>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</si>
  <si>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</si>
  <si>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</si>
  <si>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</si>
  <si>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</si>
  <si>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</si>
  <si>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</si>
  <si>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</si>
  <si>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</si>
  <si>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</si>
  <si>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</si>
  <si>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</si>
  <si>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</si>
  <si>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</si>
  <si>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</si>
  <si>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</si>
  <si>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</si>
  <si>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</si>
  <si>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</si>
  <si>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</si>
  <si>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</si>
  <si>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</si>
  <si>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</si>
  <si>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</si>
  <si>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</si>
  <si>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</si>
  <si>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</si>
  <si>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</si>
  <si>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</si>
  <si>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</si>
  <si>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</si>
  <si>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</si>
  <si>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</si>
  <si>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</si>
  <si>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</si>
  <si>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</si>
  <si>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</si>
  <si>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</si>
  <si>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</si>
  <si>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</si>
  <si>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</si>
  <si>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</si>
  <si>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</si>
  <si>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</si>
  <si>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</si>
  <si>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</si>
  <si>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</si>
  <si>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</si>
  <si>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</si>
  <si>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</si>
  <si>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</si>
  <si>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</si>
  <si>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</si>
  <si>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</si>
  <si>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</si>
  <si>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</si>
  <si>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</si>
  <si>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</si>
  <si>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</si>
  <si>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</si>
  <si>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</si>
  <si>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</si>
  <si>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</si>
  <si>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</si>
  <si>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</si>
  <si>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</si>
  <si>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</si>
  <si>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</si>
  <si>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</si>
  <si>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</si>
  <si>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</si>
  <si>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</si>
  <si>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</si>
  <si>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</si>
  <si>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</si>
  <si>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</si>
  <si>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</si>
  <si>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</si>
  <si>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</si>
  <si>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</si>
  <si>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</si>
  <si>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</si>
  <si>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</si>
  <si>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</si>
  <si>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</si>
  <si>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</si>
  <si>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</si>
  <si>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</si>
  <si>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</si>
  <si>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</si>
  <si>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</si>
  <si>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</si>
  <si>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</si>
  <si>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</si>
  <si>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</si>
  <si>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</si>
  <si>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</si>
  <si>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</si>
  <si>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</si>
  <si>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</si>
  <si>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</si>
  <si>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</si>
  <si>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</si>
  <si>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</si>
  <si>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</si>
  <si>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</si>
  <si>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</si>
  <si>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</si>
  <si>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</si>
  <si>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</si>
  <si>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</si>
  <si>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</si>
  <si>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</si>
  <si>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</si>
  <si>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</si>
  <si>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</si>
  <si>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</si>
  <si>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</si>
  <si>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</si>
  <si>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</si>
  <si>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</si>
  <si>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</si>
  <si>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</si>
  <si>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</si>
  <si>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</si>
  <si>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</si>
  <si>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</si>
  <si>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</si>
  <si>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</si>
  <si>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</si>
  <si>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</si>
  <si>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</si>
  <si>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</si>
  <si>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</si>
  <si>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</si>
  <si>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</si>
  <si>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</si>
  <si>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</si>
  <si>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</si>
  <si>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</si>
  <si>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</si>
  <si>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</si>
  <si>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</si>
  <si>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</si>
  <si>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</si>
  <si>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</si>
  <si>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</si>
  <si>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</si>
  <si>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</si>
  <si>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</si>
  <si>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</si>
  <si>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</si>
  <si>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</si>
  <si>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</si>
  <si>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</si>
  <si>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</si>
  <si>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</si>
  <si>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</si>
  <si>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</si>
  <si>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</si>
  <si>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</si>
  <si>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</si>
  <si>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</si>
  <si>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</si>
  <si>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</si>
  <si>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</si>
  <si>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</si>
  <si>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</si>
  <si>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</si>
  <si>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</si>
  <si>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</si>
  <si>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</si>
  <si>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</si>
  <si>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</si>
  <si>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</si>
  <si>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</si>
  <si>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</si>
  <si>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</si>
  <si>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</si>
  <si>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</si>
  <si>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</si>
  <si>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</si>
  <si>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</si>
  <si>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</si>
  <si>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</si>
  <si>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</si>
  <si>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</si>
  <si>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</si>
  <si>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</si>
  <si>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</si>
  <si>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</si>
  <si>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</si>
  <si>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</si>
  <si>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</si>
  <si>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</si>
  <si>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</si>
  <si>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</si>
  <si>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</si>
  <si>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</si>
  <si>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</si>
  <si>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</si>
  <si>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</si>
  <si>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</si>
  <si>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</si>
  <si>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</si>
  <si>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</si>
  <si>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</si>
  <si>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</si>
  <si>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</si>
  <si>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</si>
  <si>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</si>
  <si>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</si>
  <si>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</si>
  <si>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</si>
  <si>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</si>
  <si>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</si>
  <si>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</si>
  <si>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</si>
  <si>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</si>
  <si>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</si>
  <si>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</si>
  <si>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</si>
  <si>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</si>
  <si>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</si>
  <si>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</si>
  <si>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</si>
  <si>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</si>
  <si>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</si>
  <si>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</si>
  <si>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</si>
  <si>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</si>
  <si>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</si>
  <si>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</si>
  <si>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</si>
  <si>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</si>
  <si>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</si>
  <si>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</si>
  <si>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</si>
  <si>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</si>
  <si>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</si>
  <si>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</si>
  <si>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</si>
  <si>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</si>
  <si>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</si>
  <si>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</si>
  <si>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</si>
  <si>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</si>
  <si>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</si>
  <si>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</si>
  <si>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</si>
  <si>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</si>
  <si>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</si>
  <si>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</si>
  <si>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</si>
  <si>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</si>
  <si>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</si>
  <si>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</si>
  <si>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</si>
  <si>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</si>
  <si>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</si>
  <si>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</si>
  <si>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</si>
  <si>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</si>
  <si>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</si>
  <si>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</si>
  <si>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</si>
  <si>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</si>
  <si>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</si>
  <si>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</si>
  <si>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</si>
  <si>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</si>
  <si>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</si>
  <si>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</si>
  <si>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</si>
  <si>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</si>
  <si>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</si>
  <si>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</si>
  <si>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</si>
  <si>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</si>
  <si>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</si>
  <si>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</si>
  <si>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</si>
  <si>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</si>
  <si>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</si>
  <si>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</si>
  <si>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</si>
  <si>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</si>
  <si>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</si>
  <si>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</si>
  <si>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</si>
  <si>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</si>
  <si>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</si>
  <si>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</si>
  <si>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</si>
  <si>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</si>
  <si>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</si>
  <si>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</si>
  <si>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</si>
  <si>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</si>
  <si>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</si>
  <si>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</si>
  <si>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</si>
  <si>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</si>
  <si>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</si>
  <si>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</si>
  <si>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</si>
  <si>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</si>
  <si>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</si>
  <si>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</si>
  <si>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</si>
  <si>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</si>
  <si>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</si>
  <si>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</si>
  <si>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</si>
  <si>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</si>
  <si>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</si>
  <si>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</si>
  <si>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</si>
  <si>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</si>
  <si>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</si>
  <si>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</si>
  <si>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</si>
  <si>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</si>
  <si>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</si>
  <si>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</si>
  <si>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</si>
  <si>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</si>
  <si>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</si>
  <si>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</si>
  <si>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</si>
  <si>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</si>
  <si>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</si>
  <si>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</si>
  <si>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</si>
  <si>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</si>
  <si>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</si>
  <si>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</si>
  <si>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</si>
  <si>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</si>
  <si>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</si>
  <si>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</si>
  <si>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</si>
  <si>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</si>
  <si>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</si>
  <si>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</si>
  <si>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</si>
  <si>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</si>
  <si>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</si>
  <si>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</si>
  <si>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</si>
  <si>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</si>
  <si>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</si>
  <si>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</si>
  <si>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</si>
  <si>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</si>
  <si>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</si>
  <si>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</si>
  <si>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</si>
  <si>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</si>
  <si>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</si>
  <si>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</si>
  <si>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</si>
  <si>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</si>
  <si>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</si>
  <si>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</si>
  <si>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</si>
  <si>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</si>
  <si>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</si>
  <si>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</si>
  <si>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</si>
  <si>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</si>
  <si>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</si>
  <si>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</si>
  <si>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</si>
  <si>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</si>
  <si>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</si>
  <si>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</si>
  <si>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</si>
  <si>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</si>
  <si>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</si>
  <si>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</si>
  <si>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</si>
  <si>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</si>
  <si>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</si>
  <si>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</si>
  <si>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</si>
  <si>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</si>
  <si>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</si>
  <si>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</si>
  <si>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</si>
  <si>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</si>
  <si>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</si>
  <si>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</si>
  <si>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</si>
  <si>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</si>
  <si>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</si>
  <si>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</si>
  <si>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</si>
  <si>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</si>
  <si>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</si>
  <si>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</si>
  <si>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</si>
  <si>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</si>
  <si>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</si>
  <si>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</si>
  <si>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</si>
  <si>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</si>
  <si>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</si>
  <si>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</si>
  <si>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</si>
  <si>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</si>
  <si>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</si>
  <si>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</si>
  <si>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</si>
  <si>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</si>
  <si>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</si>
  <si>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</si>
  <si>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</si>
  <si>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</si>
  <si>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</si>
  <si>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</si>
  <si>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</si>
  <si>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</si>
  <si>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</si>
  <si>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</si>
  <si>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</si>
  <si>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</si>
  <si>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</si>
  <si>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</si>
  <si>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</si>
  <si>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</si>
  <si>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</si>
  <si>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</si>
  <si>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</si>
  <si>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</si>
  <si>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</si>
  <si>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</si>
  <si>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</si>
  <si>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</si>
  <si>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</si>
  <si>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</si>
  <si>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</si>
  <si>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</si>
  <si>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</si>
  <si>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</si>
  <si>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</si>
  <si>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</si>
  <si>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</si>
  <si>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</si>
  <si>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</si>
  <si>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</si>
  <si>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</si>
  <si>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</si>
  <si>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</si>
  <si>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</si>
  <si>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</si>
  <si>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</si>
  <si>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</si>
  <si>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</si>
  <si>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</si>
  <si>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</si>
  <si>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</si>
  <si>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</si>
  <si>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</si>
  <si>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</si>
  <si>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</si>
  <si>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</si>
  <si>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</si>
  <si>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</si>
  <si>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</si>
  <si>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</si>
  <si>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</si>
  <si>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</si>
  <si>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</si>
  <si>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</si>
  <si>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</si>
  <si>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</si>
  <si>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</si>
  <si>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</si>
  <si>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</si>
  <si>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</si>
  <si>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</si>
  <si>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</si>
  <si>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</si>
  <si>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</si>
  <si>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</si>
  <si>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</si>
  <si>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</si>
  <si>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</si>
  <si>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</si>
  <si>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</si>
  <si>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</si>
  <si>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</si>
  <si>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</si>
  <si>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</si>
  <si>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</si>
  <si>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</si>
  <si>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</si>
  <si>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</si>
  <si>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</si>
  <si>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</si>
  <si>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</si>
  <si>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</si>
  <si>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</si>
  <si>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</si>
  <si>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</si>
  <si>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</si>
  <si>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</si>
  <si>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</si>
  <si>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</si>
  <si>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</si>
  <si>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</si>
  <si>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</si>
  <si>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</si>
  <si>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</si>
  <si>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</si>
  <si>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</si>
  <si>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</si>
  <si>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</si>
  <si>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</si>
  <si>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</si>
  <si>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</si>
  <si>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</si>
  <si>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</si>
  <si>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</si>
  <si>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</si>
  <si>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</si>
  <si>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</si>
  <si>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</si>
  <si>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</si>
  <si>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</si>
  <si>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</si>
  <si>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</si>
  <si>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</si>
  <si>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</si>
  <si>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</si>
  <si>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</si>
  <si>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</si>
  <si>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</si>
  <si>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</si>
  <si>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</si>
  <si>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</si>
  <si>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</si>
  <si>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</si>
  <si>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</si>
  <si>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</si>
  <si>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</si>
  <si>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</si>
  <si>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</si>
  <si>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</si>
  <si>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</si>
  <si>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</si>
  <si>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</si>
  <si>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</si>
  <si>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</si>
  <si>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</si>
  <si>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</si>
  <si>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</si>
  <si>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</si>
  <si>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</si>
  <si>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</si>
  <si>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</si>
  <si>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</si>
  <si>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</si>
  <si>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</si>
  <si>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</si>
  <si>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</si>
  <si>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</si>
  <si>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</si>
  <si>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</si>
  <si>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</si>
  <si>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</si>
  <si>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</si>
  <si>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</si>
  <si>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</si>
  <si>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</si>
  <si>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</si>
  <si>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</si>
  <si>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</si>
  <si>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</si>
  <si>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</si>
  <si>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</si>
  <si>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</si>
  <si>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</si>
  <si>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</si>
  <si>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</si>
  <si>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</si>
  <si>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</si>
  <si>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</si>
  <si>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</si>
  <si>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</si>
  <si>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</si>
  <si>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</si>
  <si>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</si>
  <si>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</si>
  <si>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</si>
  <si>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</si>
  <si>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</si>
  <si>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</si>
  <si>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</si>
  <si>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</si>
  <si>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</si>
  <si>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</si>
  <si>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</si>
  <si>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</si>
  <si>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</si>
  <si>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</si>
  <si>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</si>
  <si>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</si>
  <si>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</si>
  <si>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</si>
  <si>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</si>
  <si>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</si>
  <si>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</si>
  <si>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</si>
  <si>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</si>
  <si>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</si>
  <si>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</si>
  <si>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</si>
  <si>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</si>
  <si>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</si>
  <si>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</si>
  <si>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</si>
  <si>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</si>
  <si>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</si>
  <si>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</si>
  <si>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</si>
  <si>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</si>
  <si>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</si>
  <si>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</si>
  <si>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</si>
  <si>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</si>
  <si>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</si>
  <si>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</si>
  <si>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</si>
  <si>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</si>
  <si>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</si>
  <si>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</si>
  <si>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</si>
  <si>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</si>
  <si>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</si>
  <si>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</si>
  <si>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</si>
  <si>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</si>
  <si>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</si>
  <si>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</si>
  <si>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</si>
  <si>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</si>
  <si>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</si>
  <si>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</si>
  <si>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</si>
  <si>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</si>
  <si>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</si>
  <si>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</si>
  <si>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</si>
  <si>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</si>
  <si>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</si>
  <si>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</si>
  <si>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</si>
  <si>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</si>
  <si>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</si>
  <si>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</si>
  <si>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</si>
  <si>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</si>
  <si>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</si>
  <si>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</si>
  <si>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</si>
  <si>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</si>
  <si>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</si>
  <si>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</si>
  <si>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</si>
  <si>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</si>
  <si>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</si>
  <si>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</si>
  <si>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</si>
  <si>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</si>
  <si>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</si>
  <si>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</si>
  <si>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</si>
  <si>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</si>
  <si>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</si>
  <si>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</si>
  <si>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</si>
  <si>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</si>
  <si>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</si>
  <si>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</si>
  <si>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</si>
  <si>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</si>
  <si>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</si>
  <si>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</si>
  <si>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</si>
  <si>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</si>
  <si>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</si>
  <si>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</si>
  <si>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</si>
  <si>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</si>
  <si>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</si>
  <si>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</si>
  <si>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</si>
  <si>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</si>
  <si>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</si>
  <si>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</si>
  <si>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</si>
  <si>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</si>
  <si>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</si>
  <si>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</si>
  <si>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</si>
  <si>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</si>
  <si>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</si>
  <si>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</si>
  <si>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</si>
  <si>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</si>
  <si>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</si>
  <si>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</si>
  <si>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</si>
  <si>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</si>
  <si>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</si>
  <si>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</si>
  <si>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</si>
  <si>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</si>
  <si>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</si>
  <si>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</si>
  <si>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</si>
  <si>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</si>
  <si>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</si>
  <si>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</si>
  <si>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</si>
  <si>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</si>
  <si>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</si>
  <si>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</si>
  <si>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</si>
  <si>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</si>
  <si>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</si>
  <si>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</si>
  <si>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</si>
  <si>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</si>
  <si>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</si>
  <si>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</si>
  <si>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</si>
  <si>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</si>
  <si>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</si>
  <si>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</si>
  <si>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</si>
  <si>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</si>
  <si>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</si>
  <si>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</si>
  <si>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</si>
  <si>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</si>
  <si>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</si>
  <si>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</si>
  <si>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</si>
  <si>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</si>
  <si>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</si>
  <si>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</si>
  <si>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</si>
  <si>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</si>
  <si>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</si>
  <si>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</si>
  <si>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</si>
  <si>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</si>
  <si>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</si>
  <si>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</si>
  <si>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</si>
  <si>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</si>
  <si>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</si>
  <si>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</si>
  <si>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</si>
  <si>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</si>
  <si>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</si>
  <si>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</si>
  <si>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</si>
  <si>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</si>
  <si>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</si>
  <si>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</si>
  <si>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</si>
  <si>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</si>
  <si>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</si>
  <si>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</si>
  <si>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</si>
  <si>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</si>
  <si>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</si>
  <si>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</si>
  <si>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</si>
  <si>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</si>
  <si>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</si>
  <si>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</si>
  <si>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</si>
  <si>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</si>
  <si>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</si>
  <si>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</si>
  <si>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</si>
  <si>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</si>
  <si>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</si>
  <si>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</si>
  <si>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</si>
  <si>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</si>
  <si>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</si>
  <si>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</si>
  <si>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</si>
  <si>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</si>
  <si>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</si>
  <si>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</si>
  <si>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</si>
  <si>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</si>
  <si>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</si>
  <si>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</si>
  <si>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</si>
  <si>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</si>
  <si>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</si>
  <si>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</si>
  <si>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</si>
  <si>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</si>
  <si>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</si>
  <si>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</si>
  <si>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</si>
  <si>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</si>
  <si>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</si>
  <si>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</si>
  <si>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</si>
  <si>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</si>
  <si>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</si>
  <si>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</si>
  <si>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</si>
  <si>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</si>
  <si>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</si>
  <si>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</si>
  <si>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</si>
  <si>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</si>
  <si>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</si>
  <si>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</si>
  <si>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</si>
  <si>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</si>
  <si>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</si>
  <si>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</si>
  <si>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</si>
  <si>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</si>
  <si>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</si>
  <si>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</si>
  <si>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</si>
  <si>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</si>
  <si>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</si>
  <si>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</si>
  <si>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</si>
  <si>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</si>
  <si>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</si>
  <si>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</si>
  <si>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</si>
  <si>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</si>
  <si>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</si>
  <si>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</si>
  <si>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</si>
  <si>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</si>
  <si>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</si>
  <si>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</si>
  <si>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</si>
  <si>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</si>
  <si>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</si>
  <si>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</si>
  <si>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</si>
  <si>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</si>
  <si>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</si>
  <si>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</si>
  <si>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</si>
  <si>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</si>
  <si>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</si>
  <si>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</si>
  <si>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</si>
  <si>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</si>
  <si>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</si>
  <si>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</si>
  <si>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</si>
  <si>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</si>
  <si>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</si>
  <si>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</si>
  <si>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</si>
  <si>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</si>
  <si>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</si>
  <si>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</si>
  <si>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</si>
  <si>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</si>
  <si>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</si>
  <si>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</si>
  <si>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</si>
  <si>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</si>
  <si>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</si>
  <si>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</si>
  <si>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</si>
  <si>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</si>
  <si>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</si>
  <si>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</si>
  <si>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</si>
  <si>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</si>
  <si>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</si>
  <si>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</si>
  <si>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</si>
  <si>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</si>
  <si>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</si>
  <si>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</si>
  <si>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</si>
  <si>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</si>
  <si>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</si>
  <si>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</si>
  <si>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</si>
  <si>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</si>
  <si>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</si>
  <si>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</si>
  <si>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</si>
  <si>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</si>
  <si>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</si>
  <si>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</si>
  <si>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</si>
  <si>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</si>
  <si>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</si>
  <si>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</si>
  <si>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</si>
  <si>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</si>
  <si>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</si>
  <si>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</si>
  <si>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</si>
  <si>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</si>
  <si>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</si>
  <si>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</si>
  <si>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</si>
  <si>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</si>
  <si>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</si>
  <si>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</si>
  <si>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</si>
  <si>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</si>
  <si>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</si>
  <si>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</si>
  <si>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</si>
  <si>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</si>
  <si>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</si>
  <si>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</si>
  <si>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</si>
  <si>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</si>
  <si>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</si>
  <si>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</si>
  <si>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</si>
  <si>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</si>
  <si>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</si>
  <si>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</si>
  <si>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</si>
  <si>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</si>
  <si>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</si>
  <si>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</si>
  <si>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</si>
  <si>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</si>
  <si>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</si>
  <si>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</si>
  <si>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</si>
  <si>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</si>
  <si>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</si>
  <si>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</si>
  <si>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</si>
  <si>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</si>
  <si>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</si>
  <si>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</si>
  <si>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</si>
  <si>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</si>
  <si>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</si>
  <si>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</si>
  <si>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</si>
  <si>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</si>
  <si>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</si>
  <si>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</si>
  <si>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</si>
  <si>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</si>
  <si>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</si>
  <si>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</si>
  <si>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</si>
  <si>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</si>
  <si>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</si>
  <si>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</si>
  <si>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</si>
  <si>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</si>
  <si>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</si>
  <si>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</si>
  <si>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</si>
  <si>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</si>
  <si>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</si>
  <si>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</si>
  <si>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</si>
  <si>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</si>
  <si>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</si>
  <si>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</si>
  <si>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</si>
  <si>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</si>
  <si>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</si>
  <si>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</si>
  <si>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</si>
  <si>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</si>
  <si>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</si>
  <si>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</si>
  <si>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</si>
  <si>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</si>
  <si>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</si>
  <si>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</si>
  <si>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</si>
  <si>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</si>
  <si>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</si>
  <si>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</si>
  <si>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</si>
  <si>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</si>
  <si>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</si>
  <si>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</si>
  <si>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</si>
  <si>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</si>
  <si>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</si>
  <si>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</si>
  <si>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</si>
  <si>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</si>
  <si>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</si>
  <si>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</si>
  <si>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</si>
  <si>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</si>
  <si>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</si>
  <si>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</si>
  <si>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</si>
  <si>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</si>
  <si>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</si>
  <si>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</si>
  <si>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</si>
  <si>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</si>
  <si>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</si>
  <si>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</si>
  <si>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</si>
  <si>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</si>
  <si>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</si>
  <si>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</si>
  <si>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</si>
  <si>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</si>
  <si>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</si>
  <si>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</si>
  <si>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</si>
  <si>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</si>
  <si>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</si>
  <si>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</si>
  <si>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</si>
  <si>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</si>
  <si>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</si>
  <si>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</si>
  <si>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</si>
  <si>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</si>
  <si>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</si>
  <si>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</si>
  <si>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</si>
  <si>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</si>
  <si>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</si>
  <si>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</si>
  <si>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</si>
  <si>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</si>
  <si>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</si>
  <si>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</si>
  <si>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</si>
  <si>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</si>
  <si>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</si>
  <si>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</si>
  <si>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</si>
  <si>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</si>
  <si>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</si>
  <si>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</si>
  <si>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</si>
  <si>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</si>
  <si>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</si>
  <si>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</si>
  <si>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</si>
  <si>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</si>
  <si>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</si>
  <si>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</si>
  <si>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</si>
  <si>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</si>
  <si>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</si>
  <si>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</si>
  <si>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</si>
  <si>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</si>
  <si>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</si>
  <si>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</si>
  <si>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</si>
  <si>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</si>
  <si>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</si>
  <si>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</si>
  <si>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</si>
  <si>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</si>
  <si>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</si>
  <si>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</si>
  <si>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</si>
  <si>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</si>
  <si>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</si>
  <si>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</si>
  <si>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</si>
  <si>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</si>
  <si>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</si>
  <si>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</si>
  <si>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</si>
  <si>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</si>
  <si>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</si>
  <si>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</si>
  <si>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</si>
  <si>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</si>
  <si>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</si>
  <si>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</si>
  <si>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</si>
  <si>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</si>
  <si>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</si>
  <si>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</si>
  <si>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</si>
  <si>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</si>
  <si>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</si>
  <si>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</si>
  <si>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</si>
  <si>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</si>
  <si>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</si>
  <si>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</si>
  <si>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</si>
  <si>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</si>
  <si>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</si>
  <si>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</si>
  <si>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</si>
  <si>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</si>
  <si>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</si>
  <si>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</si>
  <si>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</si>
  <si>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</si>
  <si>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</si>
  <si>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</si>
  <si>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</si>
  <si>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</si>
  <si>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</si>
  <si>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</si>
  <si>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</si>
  <si>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</si>
  <si>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</si>
  <si>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</si>
  <si>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</si>
  <si>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</si>
  <si>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</si>
  <si>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</si>
  <si>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</si>
  <si>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</si>
  <si>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</si>
  <si>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</si>
  <si>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</si>
  <si>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</si>
  <si>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</si>
  <si>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</si>
  <si>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</si>
  <si>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</si>
  <si>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</si>
  <si>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</si>
  <si>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</si>
  <si>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</si>
  <si>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</si>
  <si>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</si>
  <si>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</si>
  <si>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</si>
  <si>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</si>
  <si>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</si>
  <si>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</si>
  <si>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</si>
  <si>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</si>
  <si>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</si>
  <si>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</si>
  <si>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</si>
  <si>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</si>
  <si>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</si>
  <si>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</si>
  <si>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</si>
  <si>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</si>
  <si>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</si>
  <si>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</si>
  <si>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</si>
  <si>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</si>
  <si>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</si>
  <si>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</si>
  <si>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</si>
  <si>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</si>
  <si>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</si>
  <si>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</si>
  <si>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</si>
  <si>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</si>
  <si>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</si>
  <si>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</si>
  <si>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</si>
  <si>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</si>
  <si>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</si>
  <si>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</si>
  <si>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</si>
  <si>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</si>
  <si>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</si>
  <si>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</si>
  <si>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</si>
  <si>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</si>
  <si>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</si>
  <si>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</si>
  <si>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</si>
  <si>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</si>
  <si>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</si>
  <si>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</si>
  <si>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</si>
  <si>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</si>
  <si>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</si>
  <si>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</si>
  <si>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</si>
  <si>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</si>
  <si>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</si>
  <si>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</si>
  <si>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</si>
  <si>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</si>
  <si>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</si>
  <si>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</si>
  <si>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</si>
  <si>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</si>
  <si>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</si>
  <si>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</si>
  <si>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</si>
  <si>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</si>
  <si>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</si>
  <si>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</si>
  <si>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</si>
  <si>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</si>
  <si>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</si>
  <si>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</si>
  <si>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</si>
  <si>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</si>
  <si>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</si>
  <si>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</si>
  <si>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</si>
  <si>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</si>
  <si>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</si>
  <si>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</si>
  <si>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</si>
  <si>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</si>
  <si>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</si>
  <si>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</si>
  <si>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</si>
  <si>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</si>
  <si>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</si>
  <si>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</si>
  <si>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</si>
  <si>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</si>
  <si>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</si>
  <si>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</si>
  <si>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</si>
  <si>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</si>
  <si>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</si>
  <si>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</si>
  <si>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</si>
  <si>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</si>
  <si>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</si>
  <si>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</si>
  <si>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</si>
  <si>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</si>
  <si>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</si>
  <si>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</si>
  <si>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</si>
  <si>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</si>
  <si>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</si>
  <si>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</si>
  <si>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</si>
  <si>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</si>
  <si>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</si>
  <si>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</si>
  <si>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</si>
  <si>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</si>
  <si>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</si>
  <si>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</si>
  <si>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</si>
  <si>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</si>
  <si>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</si>
  <si>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</si>
  <si>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</si>
  <si>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</si>
  <si>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</si>
  <si>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</si>
  <si>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</si>
  <si>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</si>
  <si>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</si>
  <si>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</si>
  <si>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</si>
  <si>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</si>
  <si>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</si>
  <si>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</si>
  <si>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</si>
  <si>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</si>
  <si>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</si>
  <si>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</si>
  <si>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</si>
  <si>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</si>
  <si>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</si>
  <si>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</si>
  <si>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</si>
  <si>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</si>
  <si>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</si>
  <si>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</si>
  <si>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</si>
  <si>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</si>
  <si>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</si>
  <si>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</si>
  <si>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</si>
  <si>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</si>
  <si>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</si>
  <si>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</si>
  <si>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</si>
  <si>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</si>
  <si>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</si>
  <si>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</si>
  <si>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</si>
  <si>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</si>
  <si>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</si>
  <si>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</si>
  <si>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</si>
  <si>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</si>
  <si>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</si>
  <si>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</si>
  <si>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</si>
  <si>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</si>
  <si>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</si>
  <si>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</si>
  <si>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</si>
  <si>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</si>
  <si>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</si>
  <si>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</si>
  <si>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</si>
  <si>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</si>
  <si>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</si>
  <si>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</si>
  <si>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</si>
  <si>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</si>
  <si>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</si>
  <si>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</si>
  <si>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</si>
  <si>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</si>
  <si>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</si>
  <si>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</si>
  <si>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</si>
  <si>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</si>
  <si>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</si>
  <si>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</si>
  <si>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</si>
  <si>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</si>
  <si>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</si>
  <si>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</si>
  <si>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</si>
  <si>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</si>
  <si>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</si>
  <si>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</si>
  <si>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</si>
  <si>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</si>
  <si>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</si>
  <si>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</si>
  <si>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</si>
  <si>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</si>
  <si>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</si>
  <si>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</si>
  <si>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</si>
  <si>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</si>
  <si>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</si>
  <si>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</si>
  <si>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</si>
  <si>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</si>
  <si>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</si>
  <si>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</si>
  <si>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</si>
  <si>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</si>
  <si>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</si>
  <si>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</si>
  <si>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</si>
  <si>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</si>
  <si>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</si>
  <si>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</si>
  <si>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</si>
  <si>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</si>
  <si>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</si>
  <si>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</si>
  <si>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</si>
  <si>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</si>
  <si>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</si>
  <si>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</si>
  <si>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</si>
  <si>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</si>
  <si>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</si>
  <si>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</si>
  <si>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</si>
  <si>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</si>
  <si>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</si>
  <si>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</si>
  <si>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</si>
  <si>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</si>
  <si>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</si>
  <si>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</si>
  <si>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</si>
  <si>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</si>
  <si>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</si>
  <si>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</si>
  <si>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</si>
  <si>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</si>
  <si>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</si>
  <si>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</si>
  <si>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</si>
  <si>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</si>
  <si>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</si>
  <si>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</si>
  <si>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</si>
  <si>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</si>
  <si>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</si>
  <si>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</si>
  <si>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</si>
  <si>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</si>
  <si>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</si>
  <si>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</si>
  <si>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</si>
  <si>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</si>
  <si>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</si>
  <si>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</si>
  <si>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</si>
  <si>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</si>
  <si>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</si>
  <si>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</si>
  <si>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</si>
  <si>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</si>
  <si>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</si>
  <si>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</si>
  <si>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</si>
  <si>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</si>
  <si>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</si>
  <si>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</si>
  <si>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</si>
  <si>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</si>
  <si>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</si>
  <si>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</si>
  <si>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</si>
  <si>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</si>
  <si>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</si>
  <si>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</si>
  <si>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</si>
  <si>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</si>
  <si>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</si>
  <si>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</si>
  <si>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</si>
  <si>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</si>
  <si>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</si>
  <si>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</si>
  <si>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</si>
  <si>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</si>
  <si>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</si>
  <si>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</si>
  <si>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</si>
  <si>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</si>
  <si>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</si>
  <si>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</si>
  <si>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</si>
  <si>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</si>
  <si>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</si>
  <si>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</si>
  <si>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</si>
  <si>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</si>
  <si>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</si>
  <si>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</si>
  <si>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</si>
  <si>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</si>
  <si>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</si>
  <si>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</si>
  <si>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</si>
  <si>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</si>
  <si>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</si>
  <si>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</si>
  <si>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</si>
  <si>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</si>
  <si>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</si>
  <si>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</si>
  <si>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</si>
  <si>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</si>
  <si>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</si>
  <si>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</si>
  <si>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</si>
  <si>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</si>
  <si>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</si>
  <si>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</si>
  <si>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</si>
  <si>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</si>
  <si>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</si>
  <si>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</si>
  <si>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</si>
  <si>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</si>
  <si>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</si>
  <si>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</si>
  <si>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</si>
  <si>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</si>
  <si>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</si>
  <si>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</si>
  <si>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</si>
  <si>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</si>
  <si>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</si>
  <si>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</si>
  <si>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</si>
  <si>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</si>
  <si>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</si>
  <si>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</si>
  <si>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</si>
  <si>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</si>
  <si>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</si>
  <si>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</si>
  <si>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</si>
  <si>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</si>
  <si>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</si>
  <si>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</si>
  <si>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</si>
  <si>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</si>
  <si>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</si>
  <si>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</si>
  <si>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</si>
  <si>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</si>
  <si>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</si>
  <si>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</si>
  <si>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</si>
  <si>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</si>
  <si>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</si>
  <si>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</si>
  <si>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</si>
  <si>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</si>
  <si>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</si>
  <si>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</si>
  <si>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</si>
  <si>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</si>
  <si>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</si>
  <si>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</si>
  <si>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</si>
  <si>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</si>
  <si>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</si>
  <si>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</si>
  <si>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</si>
  <si>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</si>
  <si>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</si>
  <si>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</si>
  <si>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</si>
  <si>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</si>
  <si>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</si>
  <si>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</si>
  <si>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</si>
  <si>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</si>
  <si>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</si>
  <si>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</si>
  <si>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</si>
  <si>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</si>
  <si>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</si>
  <si>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</si>
  <si>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</si>
  <si>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</si>
  <si>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</si>
  <si>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</si>
  <si>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</si>
  <si>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</si>
  <si>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</si>
  <si>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</si>
  <si>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</si>
  <si>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</si>
  <si>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</si>
  <si>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</si>
  <si>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</si>
  <si>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</si>
  <si>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</si>
  <si>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</si>
  <si>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</si>
  <si>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</si>
  <si>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</si>
  <si>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</si>
  <si>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</si>
  <si>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</si>
  <si>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</si>
  <si>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</si>
  <si>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</si>
  <si>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</si>
  <si>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</si>
  <si>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</si>
  <si>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</si>
  <si>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</si>
  <si>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</si>
  <si>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</si>
  <si>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</si>
  <si>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</si>
  <si>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</si>
  <si>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</si>
  <si>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</si>
  <si>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</si>
  <si>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</si>
  <si>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</si>
  <si>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</si>
  <si>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</si>
  <si>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</si>
  <si>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</si>
  <si>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</si>
  <si>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</si>
  <si>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</si>
  <si>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</si>
  <si>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</si>
  <si>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</si>
  <si>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</si>
  <si>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</si>
  <si>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</si>
  <si>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</si>
  <si>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</si>
  <si>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</si>
  <si>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</si>
  <si>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</si>
  <si>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</si>
  <si>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</si>
  <si>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</si>
  <si>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</si>
  <si>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</si>
  <si>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</si>
  <si>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</si>
  <si>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</si>
  <si>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</si>
  <si>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</si>
  <si>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</si>
  <si>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</si>
  <si>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</si>
  <si>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</si>
  <si>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</si>
  <si>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</si>
  <si>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</si>
  <si>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</si>
  <si>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</si>
  <si>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</si>
  <si>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</si>
  <si>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</si>
  <si>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</si>
  <si>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</si>
  <si>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</si>
  <si>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</si>
  <si>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</si>
  <si>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</si>
  <si>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</si>
  <si>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</si>
  <si>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</si>
  <si>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</si>
  <si>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</si>
  <si>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</si>
  <si>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</si>
  <si>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</si>
  <si>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</si>
  <si>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</si>
  <si>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</si>
  <si>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</si>
  <si>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</si>
  <si>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</si>
  <si>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</si>
  <si>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</si>
  <si>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</si>
  <si>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</si>
  <si>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</si>
  <si>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</si>
  <si>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</si>
  <si>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</si>
  <si>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</si>
  <si>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</si>
  <si>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</si>
  <si>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</si>
  <si>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</si>
  <si>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</si>
  <si>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</si>
  <si>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</si>
  <si>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</si>
  <si>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</si>
  <si>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</si>
  <si>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</si>
  <si>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</si>
  <si>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</si>
  <si>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</si>
  <si>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</si>
  <si>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</si>
  <si>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</si>
  <si>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</si>
  <si>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</si>
  <si>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</si>
  <si>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</si>
  <si>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</si>
  <si>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</si>
  <si>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</si>
  <si>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</si>
  <si>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</si>
  <si>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</si>
  <si>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</si>
  <si>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</si>
  <si>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</si>
  <si>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</si>
  <si>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</si>
  <si>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</si>
  <si>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</si>
  <si>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</si>
  <si>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</si>
  <si>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</si>
  <si>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</si>
  <si>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</si>
  <si>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</si>
  <si>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</si>
  <si>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</si>
  <si>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</si>
  <si>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</si>
  <si>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</si>
  <si>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</si>
  <si>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</si>
  <si>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</si>
  <si>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</si>
  <si>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</si>
  <si>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</si>
  <si>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</si>
  <si>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</si>
  <si>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</si>
  <si>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</si>
  <si>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</si>
  <si>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</si>
  <si>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</si>
  <si>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</si>
  <si>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</si>
  <si>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</si>
  <si>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</si>
  <si>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</si>
  <si>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</si>
  <si>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</si>
  <si>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</si>
  <si>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</si>
  <si>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</si>
  <si>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</si>
  <si>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</si>
  <si>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</si>
  <si>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</si>
  <si>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</si>
  <si>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</si>
  <si>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</si>
  <si>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</si>
  <si>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</si>
  <si>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</si>
  <si>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</si>
  <si>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</si>
  <si>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</si>
  <si>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</si>
  <si>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</si>
  <si>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</si>
  <si>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</si>
  <si>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</si>
  <si>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</si>
  <si>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</si>
  <si>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</si>
  <si>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</si>
  <si>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</si>
  <si>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</si>
  <si>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</si>
  <si>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</si>
  <si>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</si>
  <si>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</si>
  <si>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</si>
  <si>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</si>
  <si>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</si>
  <si>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</si>
  <si>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</si>
  <si>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</si>
  <si>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</si>
  <si>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</si>
  <si>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</si>
  <si>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</si>
  <si>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</si>
  <si>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</si>
  <si>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</si>
  <si>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</si>
  <si>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</si>
  <si>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</si>
  <si>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</si>
  <si>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</si>
  <si>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</si>
  <si>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</si>
  <si>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</si>
  <si>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</si>
  <si>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</si>
  <si>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</si>
  <si>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</si>
  <si>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</si>
  <si>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</si>
  <si>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</si>
  <si>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</si>
  <si>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</si>
  <si>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</si>
  <si>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</si>
  <si>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</si>
  <si>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</si>
  <si>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</si>
  <si>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</si>
  <si>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</si>
  <si>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</si>
  <si>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</si>
  <si>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</si>
  <si>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</si>
  <si>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</si>
  <si>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</si>
  <si>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</si>
  <si>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</si>
  <si>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</si>
  <si>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</si>
  <si>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</si>
  <si>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</si>
  <si>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</si>
  <si>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</si>
  <si>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</si>
  <si>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</si>
  <si>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</si>
  <si>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</si>
  <si>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</si>
  <si>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</si>
  <si>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</si>
  <si>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</si>
  <si>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</si>
  <si>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</si>
  <si>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</si>
  <si>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</si>
  <si>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</si>
  <si>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</si>
  <si>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</si>
  <si>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</si>
  <si>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</si>
  <si>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</si>
  <si>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</si>
  <si>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</si>
  <si>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</si>
  <si>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</si>
  <si>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</si>
  <si>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</si>
  <si>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</si>
  <si>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</si>
  <si>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</si>
  <si>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</si>
  <si>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</si>
  <si>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</si>
  <si>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</si>
  <si>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</si>
  <si>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</si>
  <si>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</si>
  <si>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</si>
  <si>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</si>
  <si>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</si>
  <si>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</si>
  <si>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</si>
  <si>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</si>
  <si>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</si>
  <si>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</si>
  <si>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</si>
  <si>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</si>
  <si>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</si>
  <si>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</si>
  <si>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</si>
  <si>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</si>
  <si>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</si>
  <si>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</si>
  <si>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</si>
  <si>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</si>
  <si>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</si>
  <si>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</si>
  <si>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</si>
  <si>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</si>
  <si>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</si>
  <si>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</si>
  <si>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</si>
  <si>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</si>
  <si>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</si>
  <si>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</si>
  <si>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</si>
  <si>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</si>
  <si>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</si>
  <si>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</si>
  <si>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</si>
  <si>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</si>
  <si>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</si>
  <si>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</si>
  <si>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</si>
  <si>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</si>
  <si>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</si>
  <si>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</si>
  <si>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</si>
  <si>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</si>
  <si>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</si>
  <si>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</si>
  <si>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</si>
  <si>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</si>
  <si>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</si>
  <si>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</si>
  <si>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</si>
  <si>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</si>
  <si>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</si>
  <si>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</si>
  <si>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</si>
  <si>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</si>
  <si>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</si>
  <si>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</si>
  <si>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</si>
  <si>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</si>
  <si>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</si>
  <si>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</si>
  <si>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</si>
  <si>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</si>
  <si>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</si>
  <si>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</si>
  <si>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</si>
  <si>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</si>
  <si>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</si>
  <si>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</si>
  <si>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</si>
  <si>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</si>
  <si>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</si>
  <si>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</si>
  <si>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</si>
  <si>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</si>
  <si>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</si>
  <si>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</si>
  <si>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</si>
  <si>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</si>
  <si>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</si>
  <si>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</si>
  <si>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</si>
  <si>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</si>
  <si>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</si>
  <si>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</si>
  <si>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</si>
  <si>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</si>
  <si>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</si>
  <si>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</si>
  <si>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</si>
  <si>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</si>
  <si>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</si>
  <si>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</si>
  <si>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</si>
  <si>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</si>
  <si>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</si>
  <si>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</si>
  <si>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</si>
  <si>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</si>
  <si>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</si>
  <si>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</si>
  <si>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</si>
  <si>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</si>
  <si>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</si>
  <si>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</si>
  <si>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</si>
  <si>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</si>
  <si>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</si>
  <si>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</si>
  <si>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</si>
  <si>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</si>
  <si>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</si>
  <si>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</si>
  <si>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</si>
  <si>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</si>
  <si>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</si>
  <si>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</si>
  <si>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</si>
  <si>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</si>
  <si>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</si>
  <si>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</si>
  <si>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</si>
  <si>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</si>
  <si>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</si>
  <si>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</si>
  <si>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</si>
  <si>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</si>
  <si>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</si>
  <si>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</si>
  <si>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</si>
  <si>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</si>
  <si>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</si>
  <si>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</si>
  <si>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</si>
  <si>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</si>
  <si>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</si>
  <si>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</si>
  <si>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</si>
  <si>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</si>
  <si>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</si>
  <si>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</si>
  <si>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</si>
  <si>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</si>
  <si>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</si>
  <si>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</si>
  <si>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</si>
  <si>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</si>
  <si>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</si>
  <si>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</si>
  <si>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</si>
  <si>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</si>
  <si>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</si>
  <si>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</si>
  <si>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</si>
  <si>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</si>
  <si>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</si>
  <si>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</si>
  <si>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</si>
  <si>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</si>
  <si>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</si>
  <si>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</si>
  <si>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</si>
  <si>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</si>
  <si>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</si>
  <si>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</si>
  <si>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</si>
  <si>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</si>
  <si>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</si>
  <si>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</si>
  <si>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</si>
  <si>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</si>
  <si>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</si>
  <si>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</si>
  <si>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</si>
  <si>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</si>
  <si>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</si>
  <si>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</si>
  <si>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</si>
  <si>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</si>
  <si>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</si>
  <si>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</si>
  <si>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</si>
  <si>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</si>
  <si>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</si>
  <si>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</si>
  <si>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</si>
  <si>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</si>
  <si>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</si>
  <si>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</si>
  <si>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</si>
  <si>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</si>
  <si>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</si>
  <si>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</si>
  <si>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</si>
  <si>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</si>
  <si>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</si>
  <si>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</si>
  <si>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</si>
  <si>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</si>
  <si>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</si>
  <si>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</si>
  <si>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</si>
  <si>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</si>
  <si>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</si>
  <si>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</si>
  <si>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</si>
  <si>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</si>
  <si>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</si>
  <si>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</si>
  <si>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</si>
  <si>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</si>
  <si>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</si>
  <si>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</si>
  <si>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</si>
  <si>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</si>
  <si>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</si>
  <si>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</si>
  <si>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</si>
  <si>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</si>
  <si>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</si>
  <si>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</si>
  <si>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</si>
  <si>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</si>
  <si>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</si>
  <si>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</si>
  <si>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</si>
  <si>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</si>
  <si>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</si>
  <si>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</si>
  <si>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</si>
  <si>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</si>
  <si>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</si>
  <si>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</si>
  <si>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</si>
  <si>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</si>
  <si>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</si>
  <si>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</si>
  <si>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</si>
  <si>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</si>
  <si>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</si>
  <si>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</si>
  <si>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</si>
  <si>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</si>
  <si>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</si>
  <si>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</si>
  <si>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</si>
  <si>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</si>
  <si>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</si>
  <si>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</si>
  <si>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</si>
  <si>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</si>
  <si>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</si>
  <si>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</si>
  <si>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</si>
  <si>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</si>
  <si>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</si>
  <si>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</si>
  <si>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</si>
  <si>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</si>
  <si>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</si>
  <si>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</si>
  <si>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</si>
  <si>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</si>
  <si>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</si>
  <si>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</si>
  <si>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</si>
  <si>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</si>
  <si>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</si>
  <si>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</si>
  <si>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</si>
  <si>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</si>
  <si>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</si>
  <si>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</si>
  <si>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</si>
  <si>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</si>
  <si>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</si>
  <si>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</si>
  <si>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</si>
  <si>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</si>
  <si>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</si>
  <si>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</si>
  <si>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</si>
  <si>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</si>
  <si>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</si>
  <si>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</si>
  <si>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</si>
  <si>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</si>
  <si>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</si>
  <si>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</si>
  <si>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</si>
  <si>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</si>
  <si>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</si>
  <si>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</si>
  <si>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</si>
  <si>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</si>
  <si>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</si>
  <si>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</si>
  <si>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</si>
  <si>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</si>
  <si>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</si>
  <si>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</si>
  <si>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</si>
  <si>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</si>
  <si>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</si>
  <si>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</si>
  <si>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</si>
  <si>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</si>
  <si>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</si>
  <si>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</si>
  <si>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</si>
  <si>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</si>
  <si>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</si>
  <si>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</si>
  <si>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</si>
  <si>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</si>
  <si>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</si>
  <si>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</si>
  <si>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</si>
  <si>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</si>
  <si>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</si>
  <si>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</si>
  <si>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</si>
  <si>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</si>
  <si>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</si>
  <si>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</si>
  <si>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</si>
  <si>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</si>
  <si>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</si>
  <si>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</si>
  <si>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</si>
  <si>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</si>
  <si>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</si>
  <si>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</si>
  <si>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</si>
  <si>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</si>
  <si>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</si>
  <si>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</si>
  <si>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</si>
  <si>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</si>
  <si>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</si>
  <si>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</si>
  <si>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</si>
  <si>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</si>
  <si>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</si>
  <si>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</si>
  <si>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</si>
  <si>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</si>
  <si>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</si>
  <si>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</si>
  <si>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</si>
  <si>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</si>
  <si>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</si>
  <si>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</si>
  <si>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</si>
  <si>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</si>
  <si>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</si>
  <si>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</si>
  <si>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</si>
  <si>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</si>
  <si>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</si>
  <si>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</si>
  <si>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</si>
  <si>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</si>
  <si>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</si>
  <si>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</si>
  <si>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</si>
  <si>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</si>
  <si>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</si>
  <si>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</si>
  <si>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</si>
  <si>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</si>
  <si>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</si>
  <si>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</si>
  <si>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</si>
  <si>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</si>
  <si>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</si>
  <si>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</si>
  <si>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</si>
  <si>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</si>
  <si>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</si>
  <si>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</si>
  <si>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</si>
  <si>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</si>
  <si>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</si>
  <si>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</si>
  <si>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</si>
  <si>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</si>
  <si>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</si>
  <si>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</si>
  <si>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</si>
  <si>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</si>
  <si>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</si>
  <si>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</si>
  <si>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</si>
  <si>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</si>
  <si>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</si>
  <si>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</si>
  <si>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</si>
  <si>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</si>
  <si>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</si>
  <si>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</si>
  <si>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</si>
  <si>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</si>
  <si>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</si>
  <si>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</si>
  <si>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</si>
  <si>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</si>
  <si>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</si>
  <si>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</si>
  <si>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</si>
  <si>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</si>
  <si>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</si>
  <si>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</si>
  <si>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</si>
  <si>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</si>
  <si>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</si>
  <si>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</si>
  <si>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</si>
  <si>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</si>
  <si>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</si>
  <si>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</si>
  <si>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</si>
  <si>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</si>
  <si>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</si>
  <si>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</si>
  <si>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</si>
  <si>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</si>
  <si>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</si>
  <si>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</si>
  <si>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</si>
  <si>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</si>
  <si>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</si>
  <si>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</si>
  <si>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</si>
  <si>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</si>
  <si>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</si>
  <si>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</si>
  <si>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</si>
  <si>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</si>
  <si>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</si>
  <si>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</si>
  <si>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</si>
  <si>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</si>
  <si>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</si>
  <si>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</si>
  <si>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</si>
  <si>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</si>
  <si>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</si>
  <si>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</si>
  <si>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</si>
  <si>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</si>
  <si>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</si>
  <si>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</si>
  <si>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</si>
  <si>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</si>
  <si>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</si>
  <si>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</si>
  <si>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</si>
  <si>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</si>
  <si>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</si>
  <si>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</si>
  <si>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</si>
  <si>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</si>
  <si>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</si>
  <si>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</si>
  <si>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</si>
  <si>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</si>
  <si>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</si>
  <si>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</si>
  <si>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</si>
  <si>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</si>
  <si>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</si>
  <si>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</si>
  <si>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</si>
  <si>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</si>
  <si>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</si>
  <si>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</si>
  <si>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</si>
  <si>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</si>
  <si>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</si>
  <si>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</si>
  <si>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</si>
  <si>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</si>
  <si>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</si>
  <si>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</si>
  <si>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</si>
  <si>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</si>
  <si>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</si>
  <si>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</si>
  <si>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</si>
  <si>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</si>
  <si>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</si>
  <si>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</si>
  <si>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</si>
  <si>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</si>
  <si>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</si>
  <si>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</si>
  <si>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</si>
  <si>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</si>
  <si>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</si>
  <si>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</si>
  <si>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</si>
  <si>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</si>
  <si>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</si>
  <si>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</si>
  <si>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</si>
  <si>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</si>
  <si>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</si>
  <si>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</si>
  <si>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</si>
  <si>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</si>
  <si>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</si>
  <si>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</si>
  <si>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</si>
  <si>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</si>
  <si>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</si>
  <si>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</si>
  <si>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</si>
  <si>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</si>
  <si>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</si>
  <si>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</si>
  <si>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</si>
  <si>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</si>
  <si>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</si>
  <si>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</si>
  <si>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</si>
  <si>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</si>
  <si>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</si>
  <si>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</si>
  <si>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</si>
  <si>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</si>
  <si>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</si>
  <si>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</si>
  <si>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</si>
  <si>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</si>
  <si>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</si>
  <si>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</si>
  <si>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</si>
  <si>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</si>
  <si>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</si>
  <si>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</si>
  <si>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</si>
  <si>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</si>
  <si>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</si>
  <si>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</si>
  <si>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</si>
  <si>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</si>
  <si>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</si>
  <si>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</si>
  <si>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</si>
  <si>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</si>
  <si>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</si>
  <si>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</si>
  <si>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</si>
  <si>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</si>
  <si>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</si>
  <si>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</si>
  <si>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</si>
  <si>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</si>
  <si>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</si>
  <si>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</si>
  <si>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</si>
  <si>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</si>
  <si>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</si>
  <si>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</si>
  <si>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</si>
  <si>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</si>
  <si>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</si>
  <si>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</si>
  <si>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</si>
  <si>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</si>
  <si>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</si>
  <si>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</si>
  <si>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</si>
  <si>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</si>
  <si>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</si>
  <si>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</si>
  <si>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</si>
  <si>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</si>
  <si>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</si>
  <si>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</si>
  <si>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</si>
  <si>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</si>
  <si>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</si>
  <si>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</si>
  <si>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</si>
  <si>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</si>
  <si>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</si>
  <si>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</si>
  <si>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</si>
  <si>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</si>
  <si>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</si>
  <si>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</si>
  <si>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</si>
  <si>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</si>
  <si>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</si>
  <si>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</si>
  <si>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</si>
  <si>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</si>
  <si>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</si>
  <si>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</si>
  <si>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</si>
  <si>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</si>
  <si>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</si>
  <si>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</si>
  <si>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</si>
  <si>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</si>
  <si>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</si>
  <si>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</si>
  <si>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</si>
  <si>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</si>
  <si>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</si>
  <si>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</si>
  <si>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</si>
  <si>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</si>
  <si>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</si>
  <si>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</si>
  <si>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</si>
  <si>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</si>
  <si>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</si>
  <si>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</si>
  <si>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</si>
  <si>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</si>
  <si>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</si>
  <si>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</si>
  <si>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</si>
  <si>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</si>
  <si>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</si>
  <si>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</si>
  <si>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</si>
  <si>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</si>
  <si>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</si>
  <si>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</si>
  <si>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</si>
  <si>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</si>
  <si>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</si>
  <si>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</si>
  <si>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</si>
  <si>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</si>
  <si>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</si>
  <si>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</si>
  <si>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</si>
  <si>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</si>
  <si>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</si>
  <si>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</si>
  <si>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</si>
  <si>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</si>
  <si>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</si>
  <si>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</si>
  <si>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</si>
  <si>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</si>
  <si>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</si>
  <si>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</si>
  <si>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</si>
  <si>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</si>
  <si>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</si>
  <si>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</si>
  <si>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</si>
  <si>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</si>
  <si>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</si>
  <si>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</si>
  <si>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</si>
  <si>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</si>
  <si>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</si>
  <si>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</si>
  <si>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</si>
  <si>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</si>
  <si>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</si>
  <si>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</si>
  <si>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</si>
  <si>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</si>
  <si>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</si>
  <si>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</si>
  <si>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</si>
  <si>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</si>
  <si>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</si>
  <si>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</si>
  <si>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</si>
  <si>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</si>
  <si>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</si>
  <si>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</si>
  <si>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</si>
  <si>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</si>
  <si>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</si>
  <si>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</si>
  <si>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</si>
  <si>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</si>
  <si>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</si>
  <si>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</si>
  <si>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</si>
  <si>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</si>
  <si>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</si>
  <si>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</si>
  <si>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</si>
  <si>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</si>
  <si>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</si>
  <si>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</si>
  <si>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</si>
  <si>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</si>
  <si>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</si>
  <si>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</si>
  <si>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</si>
  <si>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</si>
  <si>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</si>
  <si>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</si>
  <si>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</si>
  <si>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</si>
  <si>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</si>
  <si>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</si>
  <si>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</si>
  <si>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</si>
  <si>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</si>
  <si>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</si>
  <si>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</si>
  <si>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</si>
  <si>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</si>
  <si>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</si>
  <si>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</si>
  <si>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</si>
  <si>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</si>
  <si>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</si>
  <si>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</si>
  <si>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</si>
  <si>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</si>
  <si>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</si>
  <si>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</si>
  <si>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</si>
  <si>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</si>
  <si>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</si>
  <si>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</si>
  <si>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</si>
  <si>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</si>
  <si>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</si>
  <si>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</si>
  <si>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</si>
  <si>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</si>
  <si>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</si>
  <si>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</si>
  <si>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</si>
  <si>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</si>
  <si>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</si>
  <si>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</si>
  <si>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</si>
  <si>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</si>
  <si>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</si>
  <si>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</si>
  <si>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</si>
  <si>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</si>
  <si>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</si>
  <si>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</si>
  <si>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</si>
  <si>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</si>
  <si>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</si>
  <si>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</si>
  <si>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</si>
  <si>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</si>
  <si>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</si>
  <si>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</si>
  <si>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</si>
  <si>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</si>
  <si>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</si>
  <si>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</si>
  <si>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</si>
  <si>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</si>
  <si>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</si>
  <si>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</si>
  <si>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</si>
  <si>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</si>
  <si>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</si>
  <si>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</si>
  <si>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</si>
  <si>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</si>
  <si>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</si>
  <si>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</si>
  <si>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</si>
  <si>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</si>
  <si>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</si>
  <si>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</si>
  <si>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</si>
  <si>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</si>
  <si>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</si>
  <si>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</si>
  <si>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</si>
  <si>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</si>
  <si>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</si>
  <si>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</si>
  <si>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</si>
  <si>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</si>
  <si>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</si>
  <si>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</si>
  <si>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</si>
  <si>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</si>
  <si>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</si>
  <si>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</si>
  <si>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</si>
  <si>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</si>
  <si>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</si>
  <si>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</si>
  <si>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</si>
  <si>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</si>
  <si>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</si>
  <si>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</si>
  <si>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</si>
  <si>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</si>
  <si>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</si>
  <si>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</si>
  <si>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</si>
  <si>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</si>
  <si>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</si>
  <si>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</si>
  <si>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</si>
  <si>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</si>
  <si>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</si>
  <si>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</si>
  <si>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</si>
  <si>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</si>
  <si>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</si>
  <si>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</si>
  <si>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</si>
  <si>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</si>
  <si>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</si>
  <si>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</si>
  <si>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</si>
  <si>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</si>
  <si>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</si>
  <si>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</si>
  <si>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</si>
  <si>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</si>
  <si>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</si>
  <si>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</si>
  <si>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</si>
  <si>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</si>
  <si>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</si>
  <si>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</si>
  <si>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</si>
  <si>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</si>
  <si>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</si>
  <si>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</si>
  <si>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</si>
  <si>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</si>
  <si>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</si>
  <si>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</si>
  <si>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</si>
  <si>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</si>
  <si>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</si>
  <si>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</si>
  <si>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</si>
  <si>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</si>
  <si>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</si>
  <si>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</si>
  <si>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</si>
  <si>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</si>
  <si>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</si>
  <si>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</si>
  <si>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</si>
  <si>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</si>
  <si>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</si>
  <si>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</si>
  <si>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</si>
  <si>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</si>
  <si>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</si>
  <si>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</si>
  <si>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</si>
  <si>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</si>
  <si>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</si>
  <si>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</si>
  <si>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</si>
  <si>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</si>
  <si>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</si>
  <si>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</si>
  <si>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</si>
  <si>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</si>
  <si>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</si>
  <si>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</si>
  <si>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</si>
  <si>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</si>
  <si>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</si>
  <si>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</si>
  <si>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</si>
  <si>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</si>
  <si>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</si>
  <si>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</si>
  <si>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</si>
  <si>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</si>
  <si>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</si>
  <si>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</si>
  <si>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</si>
  <si>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</si>
  <si>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</si>
  <si>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</si>
  <si>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</si>
  <si>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</si>
  <si>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</si>
  <si>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</si>
  <si>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</si>
  <si>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</si>
  <si>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</si>
  <si>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</si>
  <si>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</si>
  <si>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</si>
  <si>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</si>
  <si>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</si>
  <si>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</si>
  <si>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</si>
  <si>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</si>
  <si>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</si>
  <si>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</si>
  <si>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</si>
  <si>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</si>
  <si>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</si>
  <si>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</si>
  <si>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</si>
  <si>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</si>
  <si>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</si>
  <si>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</si>
  <si>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</si>
  <si>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</si>
  <si>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</si>
  <si>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</si>
  <si>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</si>
  <si>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</si>
  <si>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</si>
  <si>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</si>
  <si>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</si>
  <si>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</si>
  <si>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</si>
  <si>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</si>
  <si>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</si>
  <si>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</si>
  <si>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</si>
  <si>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</si>
  <si>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</si>
  <si>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</si>
  <si>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</si>
  <si>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</si>
  <si>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</si>
  <si>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</si>
  <si>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</si>
  <si>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</si>
  <si>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</si>
  <si>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</si>
  <si>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</si>
  <si>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</si>
  <si>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</si>
  <si>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</si>
  <si>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</si>
  <si>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</si>
  <si>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</si>
  <si>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</si>
  <si>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</si>
  <si>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</si>
  <si>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</si>
  <si>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</si>
  <si>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</si>
  <si>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</si>
  <si>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</si>
  <si>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</si>
  <si>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</si>
  <si>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</si>
  <si>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</si>
  <si>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</si>
  <si>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</si>
  <si>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</si>
  <si>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</si>
  <si>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</si>
  <si>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</si>
  <si>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</si>
  <si>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</si>
  <si>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</si>
  <si>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</si>
  <si>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</si>
  <si>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</si>
  <si>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</si>
  <si>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</si>
  <si>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</si>
  <si>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</si>
  <si>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</si>
  <si>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</si>
  <si>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</si>
  <si>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</si>
  <si>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</si>
  <si>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</si>
  <si>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</si>
  <si>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</si>
  <si>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</si>
  <si>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</si>
  <si>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</si>
  <si>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</si>
  <si>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</si>
  <si>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</si>
  <si>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</si>
  <si>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</si>
  <si>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</si>
  <si>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</si>
  <si>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</si>
  <si>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</si>
  <si>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</si>
  <si>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</si>
  <si>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</si>
  <si>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</si>
  <si>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</si>
  <si>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</si>
  <si>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</si>
  <si>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</si>
  <si>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</si>
  <si>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</si>
  <si>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</si>
  <si>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</si>
  <si>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</si>
  <si>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</si>
  <si>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</si>
  <si>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</si>
  <si>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</si>
  <si>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</si>
  <si>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</si>
  <si>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</si>
  <si>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</si>
  <si>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</si>
  <si>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</si>
  <si>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</si>
  <si>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</si>
  <si>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</si>
  <si>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</si>
  <si>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</si>
  <si>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</si>
  <si>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</si>
  <si>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</si>
  <si>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</si>
  <si>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</si>
  <si>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</si>
  <si>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</si>
  <si>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</si>
  <si>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</si>
  <si>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</si>
  <si>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</si>
  <si>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</si>
  <si>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</si>
  <si>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</si>
  <si>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</si>
  <si>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</si>
  <si>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</si>
  <si>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</si>
  <si>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</si>
  <si>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</si>
  <si>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</si>
  <si>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</si>
  <si>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</si>
  <si>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</si>
  <si>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</si>
  <si>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</si>
  <si>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</si>
  <si>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</si>
  <si>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</si>
  <si>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</si>
  <si>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</si>
  <si>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</si>
  <si>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</si>
  <si>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</si>
  <si>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</si>
  <si>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</si>
  <si>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</si>
  <si>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</si>
  <si>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</si>
  <si>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</si>
  <si>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</si>
  <si>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</si>
  <si>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</si>
  <si>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</si>
  <si>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</si>
  <si>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</si>
  <si>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</si>
  <si>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</si>
  <si>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</si>
  <si>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</si>
  <si>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</si>
  <si>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</si>
  <si>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</si>
  <si>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</si>
  <si>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</si>
  <si>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</si>
  <si>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</si>
  <si>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</si>
  <si>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</si>
  <si>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</si>
  <si>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</si>
  <si>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</si>
  <si>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</si>
  <si>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</si>
  <si>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</si>
  <si>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</si>
  <si>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</si>
  <si>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</si>
  <si>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</si>
  <si>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</si>
  <si>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</si>
  <si>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</si>
  <si>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</si>
  <si>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</si>
  <si>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</si>
  <si>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</si>
  <si>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</si>
  <si>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</si>
  <si>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</si>
  <si>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</si>
  <si>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</si>
  <si>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</si>
  <si>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</si>
  <si>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</si>
  <si>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</si>
  <si>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</si>
  <si>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</si>
  <si>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</si>
  <si>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</si>
  <si>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</si>
  <si>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</si>
  <si>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</si>
  <si>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</si>
  <si>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</si>
  <si>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</si>
  <si>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</si>
  <si>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</si>
  <si>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</si>
  <si>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</si>
  <si>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</si>
  <si>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</si>
  <si>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</si>
  <si>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</si>
  <si>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</si>
  <si>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</si>
  <si>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</si>
  <si>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</si>
  <si>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</si>
  <si>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</si>
  <si>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</si>
  <si>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</si>
  <si>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</si>
  <si>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</si>
  <si>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</si>
  <si>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</si>
  <si>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</si>
  <si>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</si>
  <si>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</si>
  <si>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</si>
  <si>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</si>
  <si>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</si>
  <si>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</si>
  <si>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</si>
  <si>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</si>
  <si>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</si>
  <si>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</si>
  <si>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</si>
  <si>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</si>
  <si>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</si>
  <si>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</si>
  <si>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</si>
  <si>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</si>
  <si>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</si>
  <si>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</si>
  <si>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</si>
  <si>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</si>
  <si>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</si>
  <si>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</si>
  <si>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</si>
  <si>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</si>
  <si>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</si>
  <si>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</si>
  <si>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</si>
  <si>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</si>
  <si>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</si>
  <si>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</si>
  <si>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</si>
  <si>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</si>
  <si>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</si>
  <si>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</si>
  <si>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</si>
  <si>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</si>
  <si>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</si>
  <si>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</si>
  <si>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</si>
  <si>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</si>
  <si>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</si>
  <si>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</si>
  <si>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</si>
  <si>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</si>
  <si>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</si>
  <si>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</si>
  <si>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</si>
  <si>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</si>
  <si>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</si>
  <si>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</si>
  <si>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</si>
  <si>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</si>
  <si>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</si>
  <si>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</si>
  <si>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</si>
  <si>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</si>
  <si>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</si>
  <si>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</si>
  <si>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</si>
  <si>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</si>
  <si>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</si>
  <si>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</si>
  <si>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</si>
  <si>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</si>
  <si>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</si>
  <si>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</si>
  <si>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</si>
  <si>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</si>
  <si>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</si>
  <si>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</si>
  <si>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</si>
  <si>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</si>
  <si>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</si>
  <si>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</si>
  <si>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</si>
  <si>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</si>
  <si>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</si>
  <si>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</si>
  <si>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</si>
  <si>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</si>
  <si>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</si>
  <si>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</si>
  <si>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</si>
  <si>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</si>
  <si>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</si>
  <si>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</si>
  <si>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</si>
  <si>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</si>
  <si>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</si>
  <si>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</si>
  <si>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</si>
  <si>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</si>
  <si>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</si>
  <si>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</si>
  <si>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</si>
  <si>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</si>
  <si>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</si>
  <si>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</si>
  <si>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</si>
  <si>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</si>
  <si>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</si>
  <si>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</si>
  <si>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</si>
  <si>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</si>
  <si>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</si>
  <si>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</si>
  <si>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</si>
  <si>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</si>
  <si>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</si>
  <si>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</si>
  <si>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</si>
  <si>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</si>
  <si>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</si>
  <si>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</si>
  <si>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</si>
  <si>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</si>
  <si>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</si>
  <si>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</si>
  <si>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</si>
  <si>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</si>
  <si>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</si>
  <si>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</si>
  <si>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</si>
  <si>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</si>
  <si>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</si>
  <si>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</si>
  <si>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</si>
  <si>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</si>
  <si>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</si>
  <si>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</si>
  <si>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</si>
  <si>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</si>
  <si>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</si>
  <si>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</si>
  <si>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</si>
  <si>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</si>
  <si>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</si>
  <si>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</si>
  <si>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</si>
  <si>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</si>
  <si>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</si>
  <si>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</si>
  <si>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</si>
  <si>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</si>
  <si>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</si>
  <si>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</si>
  <si>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</si>
  <si>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</si>
  <si>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</si>
  <si>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</si>
  <si>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</si>
  <si>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</si>
  <si>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</si>
  <si>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</si>
  <si>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</si>
  <si>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</si>
  <si>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</si>
  <si>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</si>
  <si>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</si>
  <si>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</si>
  <si>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</si>
  <si>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</si>
  <si>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</si>
  <si>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</si>
  <si>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</si>
  <si>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</si>
  <si>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</si>
  <si>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</si>
  <si>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</si>
  <si>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</si>
  <si>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</si>
  <si>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</si>
  <si>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</si>
  <si>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</si>
  <si>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</si>
  <si>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</si>
  <si>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</si>
  <si>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</si>
  <si>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</si>
  <si>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</si>
  <si>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</si>
  <si>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</si>
  <si>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</si>
  <si>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</si>
  <si>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</si>
  <si>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</si>
  <si>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</si>
  <si>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</si>
  <si>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</si>
  <si>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</si>
  <si>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</si>
  <si>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</si>
  <si>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</si>
  <si>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</si>
  <si>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</si>
  <si>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</si>
  <si>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</si>
  <si>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</si>
  <si>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</si>
  <si>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</si>
  <si>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</si>
  <si>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</si>
  <si>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</si>
  <si>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</si>
  <si>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</si>
  <si>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</si>
  <si>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</si>
  <si>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</si>
  <si>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</si>
  <si>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</si>
  <si>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</si>
  <si>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</si>
  <si>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</si>
  <si>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</si>
  <si>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</si>
  <si>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</si>
  <si>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</si>
  <si>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</si>
  <si>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</si>
  <si>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</si>
  <si>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</si>
  <si>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</si>
  <si>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</si>
  <si>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</si>
  <si>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</si>
  <si>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</si>
  <si>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</si>
  <si>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</si>
  <si>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</si>
  <si>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</si>
  <si>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</si>
  <si>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</si>
  <si>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</si>
  <si>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</si>
  <si>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</si>
  <si>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</si>
  <si>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</si>
  <si>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</si>
  <si>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</si>
  <si>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</si>
  <si>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</si>
  <si>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</si>
  <si>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</si>
  <si>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</si>
  <si>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</si>
  <si>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</si>
  <si>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</si>
  <si>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</si>
  <si>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</si>
  <si>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</si>
  <si>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</si>
  <si>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</si>
  <si>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</si>
  <si>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</si>
  <si>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</si>
  <si>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</si>
  <si>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</si>
  <si>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</si>
  <si>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</si>
  <si>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</si>
  <si>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</si>
  <si>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</si>
  <si>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</si>
  <si>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</si>
  <si>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</si>
  <si>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</si>
  <si>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</si>
  <si>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</si>
  <si>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</si>
  <si>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</si>
  <si>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</si>
  <si>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</si>
  <si>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</si>
  <si>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</si>
  <si>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</si>
  <si>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</si>
  <si>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</si>
  <si>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</si>
  <si>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</si>
  <si>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</si>
  <si>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</si>
  <si>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</si>
  <si>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</si>
  <si>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</si>
  <si>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</si>
  <si>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</si>
  <si>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</si>
  <si>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</si>
  <si>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</si>
  <si>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</si>
  <si>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</si>
  <si>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</si>
  <si>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</si>
  <si>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</si>
  <si>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</si>
  <si>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</si>
  <si>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</si>
  <si>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</si>
  <si>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</si>
  <si>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</si>
  <si>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</si>
  <si>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</si>
  <si>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</si>
  <si>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</si>
  <si>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</si>
  <si>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</si>
  <si>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</si>
  <si>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</si>
  <si>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</si>
  <si>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</si>
  <si>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</si>
  <si>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</si>
  <si>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</si>
  <si>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</si>
  <si>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</si>
  <si>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</si>
  <si>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</si>
  <si>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</si>
  <si>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</si>
  <si>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</si>
  <si>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</si>
  <si>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</si>
  <si>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</si>
  <si>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</si>
  <si>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</si>
  <si>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</si>
  <si>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</si>
  <si>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</si>
  <si>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</si>
  <si>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</si>
  <si>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</si>
  <si>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</si>
  <si>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</si>
  <si>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</si>
  <si>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</si>
  <si>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</si>
  <si>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</si>
  <si>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</si>
  <si>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</si>
  <si>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</si>
  <si>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</si>
  <si>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</si>
  <si>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</si>
  <si>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</si>
  <si>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</si>
  <si>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</si>
  <si>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</si>
  <si>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</si>
  <si>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</si>
  <si>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</si>
  <si>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</si>
  <si>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</si>
  <si>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</si>
  <si>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</si>
  <si>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</si>
  <si>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</si>
  <si>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</si>
  <si>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</si>
  <si>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</si>
  <si>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</si>
  <si>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</si>
  <si>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</si>
  <si>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</si>
  <si>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</si>
  <si>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</si>
  <si>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</si>
  <si>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</si>
  <si>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</si>
  <si>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</si>
  <si>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</si>
  <si>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</si>
  <si>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</si>
  <si>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</si>
  <si>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</si>
  <si>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</si>
  <si>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</si>
  <si>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</si>
  <si>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</si>
  <si>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</si>
  <si>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</si>
  <si>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</si>
  <si>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</si>
  <si>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</si>
  <si>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</si>
  <si>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</si>
  <si>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</si>
  <si>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</si>
  <si>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</si>
  <si>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</si>
  <si>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</si>
  <si>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</si>
  <si>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</si>
  <si>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</si>
  <si>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</si>
  <si>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</si>
  <si>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</si>
  <si>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</si>
  <si>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</si>
  <si>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</si>
  <si>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</si>
  <si>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</si>
  <si>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</si>
  <si>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</si>
  <si>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</si>
  <si>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</si>
  <si>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</si>
  <si>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</si>
  <si>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</si>
  <si>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</si>
  <si>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</si>
  <si>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</si>
  <si>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</si>
  <si>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</si>
  <si>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</si>
  <si>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</si>
  <si>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</si>
  <si>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</si>
  <si>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</si>
  <si>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</si>
  <si>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</si>
  <si>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</si>
  <si>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</si>
  <si>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</si>
  <si>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</si>
  <si>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</si>
  <si>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</si>
  <si>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</si>
  <si>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</si>
  <si>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</si>
  <si>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</si>
  <si>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</si>
  <si>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</si>
  <si>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</si>
  <si>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</si>
  <si>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</si>
  <si>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</si>
  <si>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</si>
  <si>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</si>
  <si>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</si>
  <si>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</si>
  <si>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</si>
  <si>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</si>
  <si>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</si>
  <si>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</si>
  <si>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</si>
  <si>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</si>
  <si>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</si>
  <si>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</si>
  <si>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</si>
  <si>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</si>
  <si>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</si>
  <si>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</si>
  <si>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</si>
  <si>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</si>
  <si>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</si>
  <si>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</si>
  <si>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</si>
  <si>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</si>
  <si>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</si>
  <si>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</si>
  <si>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</si>
  <si>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</si>
  <si>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</si>
  <si>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</si>
  <si>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</si>
  <si>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</si>
  <si>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</si>
  <si>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</si>
  <si>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</si>
  <si>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</si>
  <si>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</si>
  <si>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</si>
  <si>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</si>
  <si>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</si>
  <si>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</si>
  <si>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</si>
  <si>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</si>
  <si>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</si>
  <si>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</si>
  <si>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</si>
  <si>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</si>
  <si>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</si>
  <si>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</si>
  <si>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</si>
  <si>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</si>
  <si>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</si>
  <si>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</si>
  <si>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</si>
  <si>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</si>
  <si>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</si>
  <si>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</si>
  <si>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</si>
  <si>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</si>
  <si>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</si>
  <si>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</si>
  <si>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</si>
  <si>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</si>
  <si>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</si>
  <si>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</si>
  <si>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</si>
  <si>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</si>
  <si>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</si>
  <si>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</si>
  <si>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</si>
  <si>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</si>
  <si>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</si>
  <si>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</si>
  <si>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</si>
  <si>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</si>
  <si>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</si>
  <si>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</si>
  <si>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</si>
  <si>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</si>
  <si>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</si>
  <si>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</si>
  <si>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</si>
  <si>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</si>
  <si>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</si>
  <si>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</si>
  <si>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</si>
  <si>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</si>
  <si>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</si>
  <si>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</si>
  <si>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</si>
  <si>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</si>
  <si>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</si>
  <si>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</si>
  <si>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</si>
  <si>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</si>
  <si>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</si>
  <si>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</si>
  <si>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</si>
  <si>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</si>
  <si>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</si>
  <si>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</si>
  <si>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</si>
  <si>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</si>
  <si>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</si>
  <si>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</si>
  <si>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</si>
  <si>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</si>
  <si>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</si>
  <si>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</si>
  <si>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</si>
  <si>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</si>
  <si>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</si>
  <si>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</si>
  <si>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</si>
  <si>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</si>
  <si>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</si>
  <si>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</si>
  <si>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</si>
  <si>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</si>
  <si>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</si>
  <si>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</si>
  <si>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</si>
  <si>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</si>
  <si>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</si>
  <si>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</si>
  <si>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</si>
  <si>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</si>
  <si>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</si>
  <si>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</si>
  <si>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</si>
  <si>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</si>
  <si>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</si>
  <si>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</si>
  <si>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</si>
  <si>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</si>
  <si>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</si>
  <si>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</si>
  <si>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</si>
  <si>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</si>
  <si>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</si>
  <si>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</si>
  <si>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</si>
  <si>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</si>
  <si>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</si>
  <si>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</si>
  <si>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</si>
  <si>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</si>
  <si>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</si>
  <si>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</si>
  <si>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</si>
  <si>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</si>
  <si>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</si>
  <si>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</si>
  <si>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</si>
  <si>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</si>
  <si>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</si>
  <si>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</si>
  <si>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</si>
  <si>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</si>
  <si>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</si>
  <si>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</si>
  <si>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</si>
  <si>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</si>
  <si>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</si>
  <si>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</si>
  <si>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</si>
  <si>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</si>
  <si>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</si>
  <si>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</si>
  <si>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</si>
  <si>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</si>
  <si>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</si>
  <si>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</si>
  <si>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</si>
  <si>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</si>
  <si>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</si>
  <si>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</si>
  <si>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</si>
  <si>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</si>
  <si>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</si>
  <si>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</si>
  <si>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</si>
  <si>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</si>
  <si>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</si>
  <si>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</si>
  <si>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</si>
  <si>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</si>
  <si>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</si>
  <si>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</si>
  <si>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</si>
  <si>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</si>
  <si>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</si>
  <si>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</si>
  <si>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</si>
  <si>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</si>
  <si>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</si>
  <si>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</si>
  <si>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</si>
  <si>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</si>
  <si>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</si>
  <si>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</si>
  <si>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</si>
  <si>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</si>
  <si>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</si>
  <si>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</si>
  <si>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</si>
  <si>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</si>
  <si>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</si>
  <si>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</si>
  <si>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</si>
  <si>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</si>
  <si>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</si>
  <si>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</si>
  <si>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</si>
  <si>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</si>
  <si>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</si>
  <si>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</si>
  <si>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</si>
  <si>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</si>
  <si>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</si>
  <si>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</si>
  <si>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</si>
  <si>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</si>
  <si>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</si>
  <si>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</si>
  <si>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</si>
  <si>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</si>
  <si>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</si>
  <si>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</si>
  <si>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</si>
  <si>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</si>
  <si>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</si>
  <si>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</si>
  <si>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</si>
  <si>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</si>
  <si>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</si>
  <si>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</si>
  <si>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</si>
  <si>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</si>
  <si>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</si>
  <si>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</si>
  <si>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</si>
  <si>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</si>
  <si>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</si>
  <si>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</si>
  <si>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</si>
  <si>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</si>
  <si>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</si>
  <si>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</si>
  <si>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</si>
  <si>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</si>
  <si>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</si>
  <si>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</si>
  <si>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</si>
  <si>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</si>
  <si>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</si>
  <si>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</si>
  <si>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</si>
  <si>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</si>
  <si>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</si>
  <si>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</si>
  <si>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</si>
  <si>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</si>
  <si>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</si>
  <si>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</si>
  <si>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</si>
  <si>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</si>
  <si>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</si>
  <si>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</si>
  <si>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</si>
  <si>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</si>
  <si>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</si>
  <si>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</si>
  <si>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</si>
  <si>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</si>
  <si>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</si>
  <si>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</si>
  <si>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</si>
  <si>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</si>
  <si>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</si>
  <si>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</si>
  <si>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</si>
  <si>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</si>
  <si>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</si>
  <si>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</si>
  <si>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</si>
  <si>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</si>
  <si>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</si>
  <si>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</si>
  <si>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</si>
  <si>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</si>
  <si>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</si>
  <si>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</si>
  <si>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</si>
  <si>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</si>
  <si>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</si>
  <si>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</si>
  <si>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</si>
  <si>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</si>
  <si>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</si>
  <si>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</si>
  <si>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</si>
  <si>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</si>
  <si>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</si>
  <si>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</si>
  <si>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</si>
  <si>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</si>
  <si>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</si>
  <si>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</si>
  <si>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</si>
  <si>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</si>
  <si>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</si>
  <si>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</si>
  <si>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</si>
  <si>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</si>
  <si>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</si>
  <si>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</si>
  <si>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</si>
  <si>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</si>
  <si>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</si>
  <si>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</si>
  <si>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</si>
  <si>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</si>
  <si>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</si>
  <si>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</si>
  <si>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</si>
  <si>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</si>
  <si>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</si>
  <si>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</si>
  <si>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</si>
  <si>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</si>
  <si>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</si>
  <si>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</si>
  <si>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</si>
  <si>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</si>
  <si>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</si>
  <si>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</si>
  <si>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</si>
  <si>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</si>
  <si>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</si>
  <si>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</si>
  <si>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</si>
  <si>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</si>
  <si>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</si>
  <si>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</si>
  <si>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</si>
  <si>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</si>
  <si>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</si>
  <si>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</si>
  <si>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</si>
  <si>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</si>
  <si>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</si>
  <si>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</si>
  <si>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</si>
  <si>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</si>
  <si>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</si>
  <si>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</si>
  <si>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</si>
  <si>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</si>
  <si>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</si>
  <si>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</si>
  <si>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</si>
  <si>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</si>
  <si>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</si>
  <si>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</si>
  <si>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</si>
  <si>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</si>
  <si>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</si>
  <si>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</si>
  <si>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</si>
  <si>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</si>
  <si>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</si>
  <si>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</si>
  <si>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</si>
  <si>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</si>
  <si>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</si>
  <si>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</si>
  <si>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</si>
  <si>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</si>
  <si>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</si>
  <si>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</si>
  <si>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</si>
  <si>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</si>
  <si>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</si>
  <si>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</si>
  <si>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</si>
  <si>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</si>
  <si>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</si>
  <si>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</si>
  <si>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</si>
  <si>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</si>
  <si>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</si>
  <si>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</si>
  <si>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</si>
  <si>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</si>
  <si>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</si>
  <si>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</si>
  <si>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</si>
  <si>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</si>
  <si>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</si>
  <si>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</si>
  <si>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</si>
  <si>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</si>
  <si>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</si>
  <si>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</si>
  <si>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</si>
  <si>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</si>
  <si>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</si>
  <si>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</si>
  <si>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</si>
  <si>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</si>
  <si>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</si>
  <si>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</si>
  <si>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</si>
  <si>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</si>
  <si>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</si>
  <si>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</si>
  <si>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</si>
  <si>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</si>
  <si>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</si>
  <si>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</si>
  <si>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</si>
  <si>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</si>
  <si>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</si>
  <si>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</si>
  <si>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</si>
  <si>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</si>
  <si>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</si>
  <si>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</si>
  <si>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</si>
  <si>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</si>
  <si>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</si>
  <si>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</si>
  <si>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</si>
  <si>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</si>
  <si>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</si>
  <si>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</si>
  <si>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</si>
  <si>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</si>
  <si>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</si>
  <si>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</si>
  <si>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</si>
  <si>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</si>
  <si>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</si>
  <si>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</si>
  <si>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</si>
  <si>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</si>
  <si>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</si>
  <si>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</si>
  <si>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</si>
  <si>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</si>
  <si>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</si>
  <si>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</si>
  <si>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</si>
  <si>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</si>
  <si>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</si>
  <si>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</si>
  <si>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</si>
  <si>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</si>
  <si>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</si>
  <si>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</si>
  <si>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</si>
  <si>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</si>
  <si>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</si>
  <si>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</si>
  <si>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</si>
  <si>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</si>
  <si>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</si>
  <si>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</si>
  <si>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</si>
  <si>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</si>
  <si>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</si>
  <si>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</si>
  <si>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</si>
  <si>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</si>
  <si>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</si>
  <si>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</si>
  <si>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</si>
  <si>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</si>
  <si>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</si>
  <si>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</si>
  <si>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</si>
  <si>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</si>
  <si>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</si>
  <si>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</si>
  <si>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</si>
  <si>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</si>
  <si>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</si>
  <si>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</si>
  <si>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</si>
  <si>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</si>
  <si>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</si>
  <si>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</si>
  <si>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</si>
  <si>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</si>
  <si>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</si>
  <si>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</si>
  <si>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</si>
  <si>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</si>
  <si>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</si>
  <si>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</si>
  <si>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</si>
  <si>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</si>
  <si>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</si>
  <si>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</si>
  <si>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</si>
  <si>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</si>
  <si>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</si>
  <si>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</si>
  <si>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</si>
  <si>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</si>
  <si>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</si>
  <si>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</si>
  <si>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</si>
  <si>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</si>
  <si>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</si>
  <si>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</si>
  <si>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</si>
  <si>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</si>
  <si>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</si>
  <si>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</si>
  <si>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</si>
  <si>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</si>
  <si>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</si>
  <si>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</si>
  <si>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</si>
  <si>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</si>
  <si>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</si>
  <si>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</si>
  <si>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</si>
  <si>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</si>
  <si>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</si>
  <si>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</si>
  <si>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</si>
  <si>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</si>
  <si>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</si>
  <si>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</si>
  <si>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</si>
  <si>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</si>
  <si>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</si>
  <si>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</si>
  <si>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</si>
  <si>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</si>
  <si>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</si>
  <si>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</si>
  <si>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</si>
  <si>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</si>
  <si>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</si>
  <si>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</si>
  <si>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</si>
  <si>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</si>
  <si>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</si>
  <si>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</si>
  <si>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</si>
  <si>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</si>
  <si>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</si>
  <si>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</si>
  <si>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</si>
  <si>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</si>
  <si>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</si>
  <si>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</si>
  <si>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</si>
  <si>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</si>
  <si>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</si>
  <si>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</si>
  <si>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</si>
  <si>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</si>
  <si>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</si>
  <si>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</si>
  <si>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</si>
  <si>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</si>
  <si>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</si>
  <si>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</si>
  <si>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</si>
  <si>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</si>
  <si>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</si>
  <si>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</si>
  <si>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</si>
  <si>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</si>
  <si>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</si>
  <si>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</si>
  <si>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</si>
  <si>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</si>
  <si>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</si>
  <si>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</si>
  <si>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</si>
  <si>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</si>
  <si>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</si>
  <si>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</si>
  <si>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</si>
  <si>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</si>
  <si>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</si>
  <si>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</si>
  <si>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</si>
  <si>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</si>
  <si>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</si>
  <si>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</si>
  <si>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</si>
  <si>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</si>
  <si>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</si>
  <si>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</si>
  <si>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</si>
  <si>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</si>
  <si>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</si>
  <si>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</si>
  <si>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</si>
  <si>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</si>
  <si>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</si>
  <si>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</si>
  <si>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</si>
  <si>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</si>
  <si>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</si>
  <si>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</si>
  <si>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</si>
  <si>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</si>
  <si>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</si>
  <si>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</si>
  <si>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</si>
  <si>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</si>
  <si>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</si>
  <si>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</si>
  <si>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</si>
  <si>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</si>
  <si>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</si>
  <si>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</si>
  <si>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</si>
  <si>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</si>
  <si>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</si>
  <si>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</si>
  <si>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</si>
  <si>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</si>
  <si>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</si>
  <si>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</si>
  <si>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</si>
  <si>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</si>
  <si>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</si>
  <si>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</si>
  <si>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</si>
  <si>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</si>
  <si>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</si>
  <si>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</si>
  <si>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</si>
  <si>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</si>
  <si>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</si>
  <si>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</si>
  <si>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</si>
  <si>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</si>
  <si>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</si>
  <si>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</si>
  <si>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</si>
  <si>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</si>
  <si>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</si>
  <si>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</si>
  <si>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</si>
  <si>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</si>
  <si>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</si>
  <si>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</si>
  <si>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</si>
  <si>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</si>
  <si>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</si>
  <si>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</si>
  <si>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</si>
  <si>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</si>
  <si>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</si>
  <si>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</si>
  <si>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</si>
  <si>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</si>
  <si>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</si>
  <si>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</si>
  <si>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</si>
  <si>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</si>
  <si>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</si>
  <si>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</si>
  <si>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</si>
  <si>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</si>
  <si>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</si>
  <si>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</si>
  <si>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</si>
  <si>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</si>
  <si>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</si>
  <si>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</si>
  <si>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</si>
  <si>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</si>
  <si>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</si>
  <si>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</si>
  <si>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</si>
  <si>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</si>
  <si>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</si>
  <si>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</si>
  <si>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</si>
  <si>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</si>
  <si>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</si>
  <si>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</si>
  <si>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</si>
  <si>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</si>
  <si>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</si>
  <si>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</si>
  <si>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</si>
  <si>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</si>
  <si>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</si>
  <si>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</si>
  <si>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</si>
  <si>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</si>
  <si>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</si>
  <si>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</si>
  <si>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</si>
  <si>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</si>
  <si>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</si>
  <si>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</si>
  <si>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</si>
  <si>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</si>
  <si>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</si>
  <si>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</si>
  <si>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</si>
  <si>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</si>
  <si>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</si>
  <si>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</si>
  <si>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</si>
  <si>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</si>
  <si>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</si>
  <si>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</si>
  <si>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</si>
  <si>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</si>
  <si>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</si>
  <si>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</si>
  <si>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</si>
  <si>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</si>
  <si>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</si>
  <si>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</si>
  <si>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</si>
  <si>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</si>
  <si>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</si>
  <si>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</si>
  <si>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</si>
  <si>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</si>
  <si>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</si>
  <si>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</si>
  <si>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</si>
  <si>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</si>
  <si>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</si>
  <si>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</si>
  <si>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</si>
  <si>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</si>
  <si>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</si>
  <si>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</si>
  <si>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</si>
  <si>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</si>
  <si>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</si>
  <si>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</si>
  <si>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</si>
  <si>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</si>
  <si>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</si>
  <si>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</si>
  <si>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</si>
  <si>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</si>
  <si>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</si>
  <si>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</si>
  <si>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</si>
  <si>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</si>
  <si>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</si>
  <si>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</si>
  <si>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</si>
  <si>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</si>
  <si>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</si>
  <si>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</si>
  <si>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</si>
  <si>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</si>
  <si>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</si>
  <si>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</si>
  <si>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</si>
  <si>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</si>
  <si>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</si>
  <si>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</si>
  <si>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</si>
  <si>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</si>
  <si>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</si>
  <si>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</si>
  <si>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</si>
  <si>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</si>
  <si>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</si>
  <si>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</si>
  <si>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</si>
  <si>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</si>
  <si>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</si>
  <si>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</si>
  <si>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</si>
  <si>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</si>
  <si>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</si>
  <si>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</si>
  <si>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</si>
  <si>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</si>
  <si>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</si>
  <si>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</si>
  <si>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</si>
  <si>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</si>
  <si>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</si>
  <si>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</si>
  <si>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</si>
  <si>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</si>
  <si>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</si>
  <si>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</si>
  <si>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</si>
  <si>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</si>
  <si>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</si>
  <si>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</si>
  <si>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</si>
  <si>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</si>
  <si>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</si>
  <si>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</si>
  <si>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</si>
  <si>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</si>
  <si>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</si>
  <si>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</si>
  <si>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</si>
  <si>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</si>
  <si>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</si>
  <si>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</si>
  <si>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</si>
  <si>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</si>
  <si>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</si>
  <si>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</si>
  <si>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</si>
  <si>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</si>
  <si>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</si>
  <si>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</si>
  <si>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</si>
  <si>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</si>
  <si>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</si>
  <si>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</si>
  <si>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</si>
  <si>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</si>
  <si>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</si>
  <si>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</si>
  <si>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</si>
  <si>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</si>
  <si>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</si>
  <si>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</si>
  <si>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</si>
  <si>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</si>
  <si>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</si>
  <si>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</si>
  <si>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</si>
  <si>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</si>
  <si>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</si>
  <si>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</si>
  <si>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</si>
  <si>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</si>
  <si>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</si>
  <si>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</si>
  <si>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</si>
  <si>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</si>
  <si>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</si>
  <si>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</si>
  <si>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</si>
  <si>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</si>
  <si>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</si>
  <si>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</si>
  <si>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</si>
  <si>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</si>
  <si>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</si>
  <si>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</si>
  <si>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</si>
  <si>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</si>
  <si>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</si>
  <si>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</si>
  <si>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</si>
  <si>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</si>
  <si>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</si>
  <si>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</si>
  <si>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</si>
  <si>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</si>
  <si>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</si>
  <si>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</si>
  <si>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</si>
  <si>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</si>
  <si>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</si>
  <si>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</si>
  <si>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</si>
  <si>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</si>
  <si>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</si>
  <si>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</si>
  <si>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</si>
  <si>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</si>
  <si>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</si>
  <si>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</si>
  <si>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</si>
  <si>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</si>
  <si>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</si>
  <si>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</si>
  <si>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</si>
  <si>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</si>
  <si>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</si>
  <si>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</si>
  <si>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</si>
  <si>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</si>
  <si>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</si>
  <si>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</si>
  <si>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</si>
  <si>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</si>
  <si>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</si>
  <si>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</si>
  <si>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</si>
  <si>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</si>
  <si>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</si>
  <si>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</si>
  <si>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</si>
  <si>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</si>
  <si>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</si>
  <si>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</si>
  <si>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</si>
  <si>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</si>
  <si>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</si>
  <si>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</si>
  <si>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</si>
  <si>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</si>
  <si>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</si>
  <si>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</si>
  <si>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</si>
  <si>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</si>
  <si>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</si>
  <si>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</si>
  <si>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</si>
  <si>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</si>
  <si>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</si>
  <si>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</si>
  <si>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</si>
  <si>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</si>
  <si>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</si>
  <si>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</si>
  <si>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</si>
  <si>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</si>
  <si>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</si>
  <si>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</si>
  <si>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</si>
  <si>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</si>
  <si>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</si>
  <si>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</si>
  <si>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</si>
  <si>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</si>
  <si>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</si>
  <si>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</si>
  <si>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</si>
  <si>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</si>
  <si>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</si>
  <si>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</si>
  <si>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</si>
  <si>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</si>
  <si>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</si>
  <si>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</si>
  <si>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</si>
  <si>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</si>
  <si>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</si>
  <si>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</si>
  <si>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</si>
  <si>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</si>
  <si>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</si>
  <si>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</si>
  <si>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</si>
  <si>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</si>
  <si>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</si>
  <si>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</si>
  <si>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</si>
  <si>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</si>
  <si>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</si>
  <si>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</si>
  <si>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</si>
  <si>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</si>
  <si>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</si>
  <si>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</si>
  <si>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</si>
  <si>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</si>
  <si>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</si>
  <si>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</si>
  <si>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</si>
  <si>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</si>
  <si>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</si>
  <si>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</si>
  <si>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</si>
  <si>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</si>
  <si>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</si>
  <si>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</si>
  <si>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</si>
  <si>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</si>
  <si>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</si>
  <si>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</si>
  <si>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</si>
  <si>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</si>
  <si>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</si>
  <si>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</si>
  <si>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</si>
  <si>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</si>
  <si>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</si>
  <si>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</si>
  <si>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</si>
  <si>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</si>
  <si>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</si>
  <si>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</si>
  <si>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</si>
  <si>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</si>
  <si>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</si>
  <si>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</si>
  <si>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</si>
  <si>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</si>
  <si>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</si>
  <si>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</si>
  <si>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</si>
  <si>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</si>
  <si>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</si>
  <si>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</si>
  <si>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</si>
  <si>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</si>
  <si>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</si>
  <si>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</si>
  <si>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</si>
  <si>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</si>
  <si>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</si>
  <si>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</si>
  <si>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</si>
  <si>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</si>
  <si>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</si>
  <si>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</si>
  <si>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</si>
  <si>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</si>
  <si>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</si>
  <si>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</si>
  <si>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</si>
  <si>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</si>
  <si>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</si>
  <si>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</si>
  <si>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</si>
  <si>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</si>
  <si>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</si>
  <si>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</si>
  <si>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</si>
  <si>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</si>
  <si>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</si>
  <si>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</si>
  <si>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</si>
  <si>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</si>
  <si>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</si>
  <si>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</si>
  <si>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</si>
  <si>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</si>
  <si>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</si>
  <si>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</si>
  <si>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</si>
  <si>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</si>
  <si>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</si>
  <si>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</si>
  <si>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</si>
  <si>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</si>
  <si>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</si>
  <si>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</si>
  <si>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</si>
  <si>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</si>
  <si>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</si>
  <si>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</si>
  <si>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</si>
  <si>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</si>
  <si>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</si>
  <si>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</si>
  <si>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</si>
  <si>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</si>
  <si>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</si>
  <si>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</si>
  <si>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</si>
  <si>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</si>
  <si>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</si>
  <si>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</si>
  <si>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</si>
  <si>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</si>
  <si>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</si>
  <si>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</si>
  <si>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</si>
  <si>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</si>
  <si>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</si>
  <si>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</si>
  <si>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</si>
  <si>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</si>
  <si>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</si>
  <si>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</si>
  <si>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</si>
  <si>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</si>
  <si>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</si>
  <si>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</si>
  <si>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</si>
  <si>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</si>
  <si>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</si>
  <si>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</si>
  <si>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</si>
  <si>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</si>
  <si>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</si>
  <si>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</si>
  <si>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</si>
  <si>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</si>
  <si>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</si>
  <si>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</si>
  <si>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</si>
  <si>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</si>
  <si>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</si>
  <si>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</si>
  <si>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</si>
  <si>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</si>
  <si>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</si>
  <si>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</si>
  <si>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</si>
  <si>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</si>
  <si>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</si>
  <si>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</si>
  <si>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</si>
  <si>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</si>
  <si>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</si>
  <si>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</si>
  <si>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</si>
  <si>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</si>
  <si>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</si>
  <si>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</si>
  <si>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</si>
  <si>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</si>
  <si>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</si>
  <si>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</si>
  <si>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</si>
  <si>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</si>
  <si>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</si>
  <si>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</si>
  <si>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</si>
  <si>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</si>
  <si>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</si>
  <si>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</si>
  <si>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</si>
  <si>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</si>
  <si>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</si>
  <si>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</si>
  <si>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</si>
  <si>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</si>
  <si>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</si>
  <si>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</si>
  <si>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</si>
  <si>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</si>
  <si>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</si>
  <si>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</si>
  <si>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</si>
  <si>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</si>
  <si>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</si>
  <si>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</si>
  <si>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</si>
  <si>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</si>
  <si>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</si>
  <si>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</si>
  <si>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</si>
  <si>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</si>
  <si>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</si>
  <si>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</si>
  <si>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</si>
  <si>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</si>
  <si>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</si>
  <si>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</si>
  <si>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</si>
  <si>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</si>
  <si>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</si>
  <si>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</si>
  <si>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</si>
  <si>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</si>
  <si>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</si>
  <si>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</si>
  <si>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</si>
  <si>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</si>
  <si>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</si>
  <si>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</si>
  <si>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</si>
  <si>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</si>
  <si>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</si>
  <si>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</si>
  <si>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</si>
  <si>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</si>
  <si>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</si>
  <si>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</si>
  <si>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</si>
  <si>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</si>
  <si>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</si>
  <si>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</si>
  <si>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</si>
  <si>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</si>
  <si>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</si>
  <si>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</si>
  <si>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</si>
  <si>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</si>
  <si>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</si>
  <si>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</si>
  <si>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</si>
  <si>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</si>
  <si>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</si>
  <si>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</si>
  <si>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</si>
  <si>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</si>
  <si>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</si>
  <si>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</si>
  <si>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</si>
  <si>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</si>
  <si>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</si>
  <si>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</si>
  <si>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</si>
  <si>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</si>
  <si>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</si>
  <si>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</si>
  <si>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</si>
  <si>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</si>
  <si>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</si>
  <si>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</si>
  <si>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</si>
  <si>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</si>
  <si>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</si>
  <si>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</si>
  <si>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</si>
  <si>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</si>
  <si>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</si>
  <si>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</si>
  <si>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</si>
  <si>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</si>
  <si>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</si>
  <si>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</si>
  <si>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</si>
  <si>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</si>
  <si>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</si>
  <si>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</si>
  <si>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</si>
  <si>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</si>
  <si>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</si>
  <si>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</si>
  <si>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</si>
  <si>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</si>
  <si>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</si>
  <si>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</si>
  <si>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</si>
  <si>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</si>
  <si>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</si>
  <si>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</si>
  <si>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</si>
  <si>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</si>
  <si>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</si>
  <si>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</si>
  <si>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</si>
  <si>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</si>
  <si>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</si>
  <si>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</si>
  <si>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</si>
  <si>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</si>
  <si>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</si>
  <si>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</si>
  <si>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</si>
  <si>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</si>
  <si>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</si>
  <si>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</si>
  <si>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</si>
  <si>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</si>
  <si>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</si>
  <si>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</si>
  <si>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</si>
  <si>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</si>
  <si>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</si>
  <si>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</si>
  <si>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</si>
  <si>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</si>
  <si>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</si>
  <si>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</si>
  <si>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</si>
  <si>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</si>
  <si>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</si>
  <si>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</si>
  <si>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</si>
  <si>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</si>
  <si>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</si>
  <si>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</si>
  <si>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</si>
  <si>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</si>
  <si>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</si>
  <si>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</si>
  <si>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</si>
  <si>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</si>
  <si>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</si>
  <si>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</si>
  <si>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</si>
  <si>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</si>
  <si>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</si>
  <si>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</si>
  <si>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</si>
  <si>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</si>
  <si>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</si>
  <si>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</si>
  <si>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</si>
  <si>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</si>
  <si>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</si>
  <si>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</si>
  <si>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</si>
  <si>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</si>
  <si>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</si>
  <si>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</si>
  <si>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</si>
  <si>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</si>
  <si>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</si>
  <si>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</si>
  <si>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</si>
  <si>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</si>
  <si>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</si>
  <si>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</si>
  <si>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</si>
  <si>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</si>
  <si>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</si>
  <si>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</si>
  <si>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</si>
  <si>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</si>
  <si>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</si>
  <si>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</si>
  <si>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</si>
  <si>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</si>
  <si>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</si>
  <si>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</si>
  <si>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</si>
  <si>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</si>
  <si>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</si>
  <si>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</si>
  <si>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</si>
  <si>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</si>
  <si>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</si>
  <si>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</si>
  <si>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</si>
  <si>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</si>
  <si>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</si>
  <si>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</si>
  <si>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</si>
  <si>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</si>
  <si>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</si>
  <si>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</si>
  <si>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</si>
  <si>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</si>
  <si>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</si>
  <si>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</si>
  <si>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</si>
  <si>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</si>
  <si>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</si>
  <si>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</si>
  <si>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</si>
  <si>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</si>
  <si>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</si>
  <si>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</si>
  <si>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</si>
  <si>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</si>
  <si>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</si>
  <si>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</si>
  <si>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</si>
  <si>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</si>
  <si>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</si>
  <si>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</si>
  <si>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</si>
  <si>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</si>
  <si>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</si>
  <si>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</si>
  <si>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</si>
  <si>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</si>
  <si>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</si>
  <si>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</si>
  <si>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</si>
  <si>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</si>
  <si>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</si>
  <si>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</si>
  <si>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</si>
  <si>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</si>
  <si>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</si>
  <si>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</si>
  <si>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</si>
  <si>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</si>
  <si>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</si>
  <si>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</si>
  <si>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</si>
  <si>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</si>
  <si>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</si>
  <si>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</si>
  <si>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</si>
  <si>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</si>
  <si>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</si>
  <si>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</si>
  <si>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</si>
  <si>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</si>
  <si>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</si>
  <si>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</si>
  <si>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</si>
  <si>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</si>
  <si>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</si>
  <si>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</si>
  <si>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</si>
  <si>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</si>
  <si>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</si>
  <si>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</si>
  <si>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</si>
  <si>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</si>
  <si>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</si>
  <si>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</si>
  <si>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</si>
  <si>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</si>
  <si>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</si>
  <si>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</si>
  <si>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</si>
  <si>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</si>
  <si>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</si>
  <si>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</si>
  <si>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</si>
  <si>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</si>
  <si>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</si>
  <si>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</si>
  <si>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</si>
  <si>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</si>
  <si>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</si>
  <si>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</si>
  <si>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</si>
  <si>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</si>
  <si>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</si>
  <si>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</si>
  <si>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</si>
  <si>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</si>
  <si>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</si>
  <si>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</si>
  <si>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</si>
  <si>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</si>
  <si>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</si>
  <si>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</si>
  <si>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</si>
  <si>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</si>
  <si>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</si>
  <si>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</si>
  <si>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</si>
  <si>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</si>
  <si>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</si>
  <si>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</si>
  <si>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</si>
  <si>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</si>
  <si>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</si>
  <si>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</si>
  <si>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</si>
  <si>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</si>
  <si>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</si>
  <si>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</si>
  <si>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</si>
  <si>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</si>
  <si>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</si>
  <si>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</si>
  <si>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</si>
  <si>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</si>
  <si>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</si>
  <si>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</si>
  <si>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</si>
  <si>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</si>
  <si>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</si>
  <si>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</si>
  <si>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</si>
  <si>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</si>
  <si>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</si>
  <si>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</si>
  <si>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</si>
  <si>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</si>
  <si>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</si>
  <si>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</si>
  <si>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</si>
  <si>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</si>
  <si>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</si>
  <si>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</si>
  <si>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</si>
  <si>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</si>
  <si>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</si>
  <si>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</si>
  <si>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</si>
  <si>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</si>
  <si>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</si>
  <si>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</si>
  <si>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</si>
  <si>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</si>
  <si>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</si>
  <si>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</si>
  <si>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</si>
  <si>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</si>
  <si>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</si>
  <si>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</si>
  <si>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</si>
  <si>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</si>
  <si>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</si>
  <si>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</si>
  <si>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</si>
  <si>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</si>
  <si>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</si>
  <si>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</si>
  <si>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</si>
  <si>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</si>
  <si>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</si>
  <si>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</si>
  <si>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</si>
  <si>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</si>
  <si>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</si>
  <si>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</si>
  <si>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</si>
  <si>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</si>
  <si>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</si>
  <si>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</si>
  <si>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</si>
  <si>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</si>
  <si>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</si>
  <si>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</si>
  <si>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</si>
  <si>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</si>
  <si>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</si>
  <si>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</si>
  <si>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</si>
  <si>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</si>
  <si>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</si>
  <si>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</si>
  <si>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</si>
  <si>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</si>
  <si>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</si>
  <si>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</si>
  <si>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</si>
  <si>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</si>
  <si>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</si>
  <si>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</si>
  <si>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</si>
  <si>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</si>
  <si>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</si>
  <si>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</si>
  <si>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</si>
  <si>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</si>
  <si>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</si>
  <si>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</si>
  <si>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</si>
  <si>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</si>
  <si>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</si>
  <si>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</si>
  <si>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</si>
  <si>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</si>
  <si>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</si>
  <si>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</si>
  <si>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</si>
  <si>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</si>
  <si>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</si>
  <si>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</si>
  <si>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</si>
  <si>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</si>
  <si>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</si>
  <si>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</si>
  <si>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</si>
  <si>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</si>
  <si>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</si>
  <si>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</si>
  <si>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</si>
  <si>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</si>
  <si>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</si>
  <si>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</si>
  <si>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</si>
  <si>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</si>
  <si>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</si>
  <si>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</si>
  <si>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</si>
  <si>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</si>
  <si>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</si>
  <si>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</si>
  <si>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</si>
  <si>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</si>
  <si>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</si>
  <si>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</si>
  <si>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</si>
  <si>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</si>
  <si>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</si>
  <si>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</si>
  <si>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</si>
  <si>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</si>
  <si>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</si>
  <si>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</si>
  <si>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</si>
  <si>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</si>
  <si>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</si>
  <si>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</si>
  <si>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</si>
  <si>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</si>
  <si>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</si>
  <si>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</si>
  <si>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</si>
  <si>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</si>
  <si>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</si>
  <si>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</si>
  <si>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</si>
  <si>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</si>
  <si>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</si>
  <si>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</si>
  <si>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</si>
  <si>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</si>
  <si>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</si>
  <si>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</si>
  <si>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</si>
  <si>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</si>
  <si>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</si>
  <si>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</si>
  <si>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</si>
  <si>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</si>
  <si>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</si>
  <si>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</si>
  <si>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</si>
  <si>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</si>
  <si>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</si>
  <si>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</si>
  <si>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</si>
  <si>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</si>
  <si>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</si>
  <si>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</si>
  <si>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</si>
  <si>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</si>
  <si>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</si>
  <si>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</si>
  <si>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</si>
  <si>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</si>
  <si>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</si>
  <si>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</si>
  <si>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</si>
  <si>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</si>
  <si>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</si>
  <si>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</si>
  <si>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</si>
  <si>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</si>
  <si>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</si>
  <si>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</si>
  <si>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</si>
  <si>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</si>
  <si>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</si>
  <si>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</si>
  <si>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</si>
  <si>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</si>
  <si>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</si>
  <si>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</si>
  <si>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</si>
  <si>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</si>
  <si>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</si>
  <si>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</si>
  <si>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</si>
  <si>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</si>
  <si>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</si>
  <si>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</si>
  <si>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</si>
  <si>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</si>
  <si>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</si>
  <si>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</si>
  <si>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</si>
  <si>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</si>
  <si>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</si>
  <si>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</si>
  <si>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</si>
  <si>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</si>
  <si>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</si>
  <si>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</si>
  <si>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</si>
  <si>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</si>
  <si>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</si>
  <si>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</si>
  <si>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</si>
  <si>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</si>
  <si>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</si>
  <si>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</si>
  <si>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</si>
  <si>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</si>
  <si>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</si>
  <si>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</si>
  <si>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</si>
  <si>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</si>
  <si>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</si>
  <si>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</si>
  <si>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</si>
  <si>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</si>
  <si>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</si>
  <si>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</si>
  <si>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</si>
  <si>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</si>
  <si>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</si>
  <si>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</si>
  <si>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</si>
  <si>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</si>
  <si>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</si>
  <si>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</si>
  <si>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</si>
  <si>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</si>
  <si>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</si>
  <si>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</si>
  <si>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</si>
  <si>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</si>
  <si>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</si>
  <si>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</si>
  <si>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</si>
  <si>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</si>
  <si>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</si>
  <si>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</si>
  <si>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</si>
  <si>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</si>
  <si>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</si>
  <si>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</si>
  <si>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</si>
  <si>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</si>
  <si>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</si>
  <si>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</si>
  <si>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</si>
  <si>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</si>
  <si>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</si>
  <si>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</si>
  <si>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</si>
  <si>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</si>
  <si>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</si>
  <si>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</si>
  <si>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</si>
  <si>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</si>
  <si>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</si>
  <si>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</si>
  <si>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</si>
  <si>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</si>
  <si>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</si>
  <si>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</si>
  <si>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</si>
  <si>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</si>
  <si>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</si>
  <si>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</si>
  <si>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</si>
  <si>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</si>
  <si>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</si>
  <si>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</si>
  <si>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</si>
  <si>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</si>
  <si>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</si>
  <si>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</si>
  <si>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</si>
  <si>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</si>
  <si>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</si>
  <si>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</si>
  <si>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</si>
  <si>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</si>
  <si>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</si>
  <si>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</si>
  <si>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</si>
  <si>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</si>
  <si>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</si>
  <si>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</si>
  <si>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</si>
  <si>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</si>
  <si>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</si>
  <si>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</si>
  <si>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</si>
  <si>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</si>
  <si>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</si>
  <si>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</si>
  <si>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</si>
  <si>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</si>
  <si>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</si>
  <si>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</si>
  <si>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</si>
  <si>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</si>
  <si>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</si>
  <si>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</si>
  <si>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</si>
  <si>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</si>
  <si>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</si>
  <si>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</si>
  <si>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</si>
  <si>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</si>
  <si>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</si>
  <si>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</si>
  <si>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</si>
  <si>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</si>
  <si>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</si>
  <si>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</si>
  <si>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</si>
  <si>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</si>
  <si>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</si>
  <si>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</si>
  <si>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</si>
  <si>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</si>
  <si>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</si>
  <si>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</si>
  <si>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</si>
  <si>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</si>
  <si>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</si>
  <si>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</si>
  <si>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</si>
  <si>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</si>
  <si>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</si>
  <si>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</si>
  <si>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</si>
  <si>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</si>
  <si>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</si>
  <si>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</si>
  <si>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</si>
  <si>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</si>
  <si>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</si>
  <si>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</si>
  <si>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</si>
  <si>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</si>
  <si>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</si>
  <si>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</si>
  <si>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</si>
  <si>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</si>
  <si>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</si>
  <si>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</si>
  <si>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</si>
  <si>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</si>
  <si>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</si>
  <si>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</si>
  <si>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</si>
  <si>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</si>
  <si>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</si>
  <si>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</si>
  <si>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</si>
  <si>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</si>
  <si>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</si>
  <si>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</si>
  <si>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</si>
  <si>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</si>
  <si>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</si>
  <si>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</si>
  <si>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</si>
  <si>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</si>
  <si>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</si>
  <si>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</si>
  <si>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</si>
  <si>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</si>
  <si>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</si>
  <si>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</si>
  <si>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</si>
  <si>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</si>
  <si>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</si>
  <si>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</si>
  <si>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</si>
  <si>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</si>
  <si>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</si>
  <si>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</si>
  <si>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</si>
  <si>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</si>
  <si>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</si>
  <si>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</si>
  <si>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</si>
  <si>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</si>
  <si>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</si>
  <si>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</si>
  <si>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</si>
  <si>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</si>
  <si>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</si>
  <si>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</si>
  <si>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</si>
  <si>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</si>
  <si>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</si>
  <si>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</si>
  <si>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</si>
  <si>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</si>
  <si>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</si>
  <si>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</si>
  <si>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</si>
  <si>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</si>
  <si>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</si>
  <si>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</si>
  <si>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</si>
  <si>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</si>
  <si>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</si>
  <si>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</si>
  <si>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</si>
  <si>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</si>
  <si>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</si>
  <si>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</si>
  <si>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</si>
  <si>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</si>
  <si>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</si>
  <si>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</si>
  <si>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</si>
  <si>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</si>
  <si>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</si>
  <si>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</si>
  <si>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</si>
  <si>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</si>
  <si>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</si>
  <si>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</si>
  <si>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</si>
  <si>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</si>
  <si>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</si>
  <si>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</si>
  <si>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</si>
  <si>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</si>
  <si>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</si>
  <si>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</si>
  <si>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</si>
  <si>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</si>
  <si>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</si>
  <si>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</si>
  <si>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</si>
  <si>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</si>
  <si>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</si>
  <si>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</si>
  <si>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</si>
  <si>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</si>
  <si>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</si>
  <si>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</si>
  <si>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</si>
  <si>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</si>
  <si>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</si>
  <si>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</si>
  <si>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</si>
  <si>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</si>
  <si>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</si>
  <si>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</si>
  <si>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</si>
  <si>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</si>
  <si>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</si>
  <si>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</si>
  <si>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</si>
  <si>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</si>
  <si>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</si>
  <si>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</si>
  <si>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</si>
  <si>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</si>
  <si>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</si>
  <si>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</si>
  <si>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</si>
  <si>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</si>
  <si>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</si>
  <si>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</si>
  <si>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</si>
  <si>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</si>
  <si>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</si>
  <si>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</si>
  <si>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</si>
  <si>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</si>
  <si>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</si>
  <si>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</si>
  <si>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</si>
  <si>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</si>
  <si>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</si>
  <si>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</si>
  <si>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</si>
  <si>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</si>
  <si>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</si>
  <si>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</si>
  <si>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</si>
  <si>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</si>
  <si>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</si>
  <si>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</si>
  <si>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</si>
  <si>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</si>
  <si>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</si>
  <si>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</si>
  <si>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</si>
  <si>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</si>
  <si>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</si>
  <si>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</si>
  <si>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</si>
  <si>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</si>
  <si>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</si>
  <si>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</si>
  <si>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</si>
  <si>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</si>
  <si>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</si>
  <si>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</si>
  <si>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</si>
  <si>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</si>
  <si>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</si>
  <si>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</si>
  <si>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</si>
  <si>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</si>
  <si>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</si>
  <si>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</si>
  <si>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</si>
  <si>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</si>
  <si>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</si>
  <si>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</si>
  <si>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</si>
  <si>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</si>
  <si>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</si>
  <si>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</si>
  <si>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</si>
  <si>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</si>
  <si>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</si>
  <si>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</si>
  <si>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</si>
  <si>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</si>
  <si>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</si>
  <si>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</si>
  <si>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</si>
  <si>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</si>
  <si>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</si>
  <si>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</si>
  <si>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</si>
  <si>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</si>
  <si>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</si>
  <si>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</si>
  <si>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</si>
  <si>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</si>
  <si>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</si>
  <si>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</si>
  <si>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</si>
  <si>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</si>
  <si>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</si>
  <si>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</si>
  <si>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</si>
  <si>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</si>
  <si>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</si>
  <si>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</si>
  <si>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</si>
  <si>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</si>
  <si>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</si>
  <si>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</si>
  <si>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</si>
  <si>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</si>
  <si>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</si>
  <si>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</si>
  <si>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</si>
  <si>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</si>
  <si>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</si>
  <si>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</si>
  <si>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</si>
  <si>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</si>
  <si>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</si>
  <si>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</si>
  <si>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</si>
  <si>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</si>
  <si>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</si>
  <si>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</si>
  <si>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</si>
  <si>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</si>
  <si>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</si>
  <si>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</si>
  <si>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</si>
  <si>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</si>
  <si>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</si>
  <si>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</si>
  <si>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</si>
  <si>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</si>
  <si>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</si>
  <si>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</si>
  <si>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</si>
  <si>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</si>
  <si>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</si>
  <si>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</si>
  <si>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</si>
  <si>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</si>
  <si>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</si>
  <si>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</si>
  <si>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</si>
  <si>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</si>
  <si>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</si>
  <si>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</si>
  <si>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</si>
  <si>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</si>
  <si>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</si>
  <si>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</si>
  <si>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</si>
  <si>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</si>
  <si>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</si>
  <si>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</si>
  <si>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</si>
  <si>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</si>
  <si>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</si>
  <si>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</si>
  <si>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</si>
  <si>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</si>
  <si>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</si>
  <si>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</si>
  <si>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</si>
  <si>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</si>
  <si>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</si>
  <si>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</si>
  <si>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</si>
  <si>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</si>
  <si>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</si>
  <si>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</si>
  <si>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</si>
  <si>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</si>
  <si>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</si>
  <si>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</si>
  <si>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</si>
  <si>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</si>
  <si>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</si>
  <si>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</si>
  <si>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</si>
  <si>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</si>
  <si>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</si>
  <si>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</si>
  <si>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</si>
  <si>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</si>
  <si>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</si>
  <si>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</si>
  <si>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</si>
  <si>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</si>
  <si>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</si>
  <si>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</si>
  <si>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</si>
  <si>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</si>
  <si>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</si>
  <si>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</si>
  <si>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</si>
  <si>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</si>
  <si>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</si>
  <si>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</si>
  <si>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</si>
  <si>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</si>
  <si>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</si>
  <si>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</si>
  <si>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</si>
  <si>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</si>
  <si>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</si>
  <si>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</si>
  <si>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</si>
  <si>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</si>
  <si>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</si>
  <si>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</si>
  <si>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</si>
  <si>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</si>
  <si>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</si>
  <si>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</si>
  <si>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</si>
  <si>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</si>
  <si>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</si>
  <si>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</si>
  <si>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</si>
  <si>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</si>
  <si>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</si>
  <si>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</si>
  <si>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</si>
  <si>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</si>
  <si>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</si>
  <si>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</si>
  <si>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</si>
  <si>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</si>
  <si>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</si>
  <si>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</si>
  <si>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</si>
  <si>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</si>
  <si>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</si>
  <si>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</si>
  <si>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</si>
  <si>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</si>
  <si>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</si>
  <si>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</si>
  <si>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</si>
  <si>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</si>
  <si>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</si>
  <si>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</si>
  <si>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</si>
  <si>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</si>
  <si>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</si>
  <si>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</si>
  <si>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</si>
  <si>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</si>
  <si>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</si>
  <si>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</si>
  <si>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</si>
  <si>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</si>
  <si>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</si>
  <si>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</si>
  <si>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</si>
  <si>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</si>
  <si>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</si>
  <si>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</si>
  <si>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</si>
  <si>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</si>
  <si>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</si>
  <si>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</si>
  <si>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</si>
  <si>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</si>
  <si>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</si>
  <si>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</si>
  <si>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</si>
  <si>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</si>
  <si>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</si>
  <si>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</si>
  <si>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</si>
  <si>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</si>
  <si>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</si>
  <si>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</si>
  <si>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</si>
  <si>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</si>
  <si>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</si>
  <si>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</si>
  <si>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</si>
  <si>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</si>
  <si>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</si>
  <si>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</si>
  <si>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</si>
  <si>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</si>
  <si>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</si>
  <si>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</si>
  <si>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</si>
  <si>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</si>
  <si>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</si>
  <si>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</si>
  <si>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</si>
  <si>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</si>
  <si>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</si>
  <si>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</si>
  <si>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</si>
  <si>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</si>
  <si>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</si>
  <si>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</si>
  <si>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</si>
  <si>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</si>
  <si>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</si>
  <si>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</si>
  <si>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</si>
  <si>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</si>
  <si>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</si>
  <si>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</si>
  <si>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</si>
  <si>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</si>
  <si>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</si>
  <si>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</si>
  <si>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</si>
  <si>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</si>
  <si>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</si>
  <si>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</si>
  <si>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</si>
  <si>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</si>
  <si>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</si>
  <si>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</si>
  <si>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</si>
  <si>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</si>
  <si>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</si>
  <si>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</si>
  <si>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</si>
  <si>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</si>
  <si>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</si>
  <si>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</si>
  <si>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</si>
  <si>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</si>
  <si>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</si>
  <si>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</si>
  <si>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</si>
  <si>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</si>
  <si>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</si>
  <si>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</si>
  <si>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</si>
  <si>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</si>
  <si>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</si>
  <si>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</si>
  <si>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</si>
  <si>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</si>
  <si>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</si>
  <si>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</si>
  <si>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</si>
  <si>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</si>
  <si>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</si>
  <si>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</si>
  <si>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</si>
  <si>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</si>
  <si>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</si>
  <si>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</si>
  <si>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</si>
  <si>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</si>
  <si>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</si>
  <si>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</si>
  <si>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</si>
  <si>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</si>
  <si>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</si>
  <si>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</si>
  <si>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</si>
  <si>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</si>
  <si>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</si>
  <si>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</si>
  <si>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</si>
  <si>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</si>
  <si>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</si>
  <si>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</si>
  <si>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</si>
  <si>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</si>
  <si>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</si>
  <si>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</si>
  <si>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</si>
  <si>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</si>
  <si>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</si>
  <si>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</si>
  <si>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</si>
  <si>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</si>
  <si>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</si>
  <si>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</si>
  <si>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</si>
  <si>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</si>
  <si>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</si>
  <si>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</si>
  <si>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</si>
  <si>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</si>
  <si>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</si>
  <si>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</si>
  <si>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</si>
  <si>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</si>
  <si>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</si>
  <si>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</si>
  <si>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</si>
  <si>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</si>
  <si>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</si>
  <si>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</si>
  <si>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</si>
  <si>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</si>
  <si>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</si>
  <si>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</si>
  <si>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</si>
  <si>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</si>
  <si>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</si>
  <si>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</si>
  <si>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</si>
  <si>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</si>
  <si>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</si>
  <si>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</si>
  <si>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</si>
  <si>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</si>
  <si>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</si>
  <si>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</si>
  <si>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</si>
  <si>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</si>
  <si>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</si>
  <si>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</si>
  <si>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</si>
  <si>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</si>
  <si>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</si>
  <si>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</si>
  <si>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</si>
  <si>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</si>
  <si>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</si>
  <si>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</si>
  <si>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</si>
  <si>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</si>
  <si>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</si>
  <si>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</si>
  <si>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</si>
  <si>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</si>
  <si>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</si>
  <si>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</si>
  <si>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</si>
  <si>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</si>
  <si>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</si>
  <si>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</si>
  <si>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</si>
  <si>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</si>
  <si>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</si>
  <si>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</si>
  <si>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</si>
  <si>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</si>
  <si>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</si>
  <si>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</si>
  <si>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</si>
  <si>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</si>
  <si>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</si>
  <si>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</si>
  <si>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</si>
  <si>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</si>
  <si>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</si>
  <si>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</si>
  <si>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</si>
  <si>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</si>
  <si>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</si>
  <si>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</si>
  <si>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</si>
  <si>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</si>
  <si>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</si>
  <si>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</si>
  <si>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</si>
  <si>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</si>
  <si>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</si>
  <si>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</si>
  <si>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</si>
  <si>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</si>
  <si>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</si>
  <si>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</si>
  <si>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</si>
  <si>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</si>
  <si>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</si>
  <si>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</si>
  <si>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</si>
  <si>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</si>
  <si>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</si>
  <si>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</si>
  <si>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</si>
  <si>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</si>
  <si>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</si>
  <si>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</si>
  <si>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</si>
  <si>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</si>
  <si>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</si>
  <si>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</si>
  <si>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</si>
  <si>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</si>
  <si>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</si>
  <si>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</si>
  <si>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</si>
  <si>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</si>
  <si>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</si>
  <si>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</si>
  <si>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</si>
  <si>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</si>
  <si>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</si>
  <si>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</si>
  <si>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</si>
  <si>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</si>
  <si>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</si>
  <si>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</si>
  <si>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</si>
  <si>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</si>
  <si>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</si>
  <si>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</si>
  <si>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</si>
  <si>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</si>
  <si>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</si>
  <si>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</si>
  <si>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</si>
  <si>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</si>
  <si>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</si>
  <si>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</si>
  <si>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</si>
  <si>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</si>
  <si>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</si>
  <si>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</si>
  <si>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</si>
  <si>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</si>
  <si>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</si>
  <si>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</si>
  <si>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</si>
  <si>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</si>
  <si>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</si>
  <si>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</si>
  <si>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</si>
  <si>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</si>
  <si>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</si>
  <si>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</si>
  <si>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</si>
  <si>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</si>
  <si>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</si>
  <si>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</si>
  <si>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</si>
  <si>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</si>
  <si>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</si>
  <si>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</si>
  <si>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</si>
  <si>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</si>
  <si>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</si>
  <si>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</si>
  <si>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</si>
  <si>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</si>
  <si>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</si>
  <si>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</si>
  <si>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</si>
  <si>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</si>
  <si>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</si>
  <si>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</si>
  <si>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</si>
  <si>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</si>
  <si>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</si>
  <si>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</si>
  <si>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</si>
  <si>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</si>
  <si>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</si>
  <si>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</si>
  <si>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</si>
  <si>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</si>
  <si>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</si>
  <si>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</si>
  <si>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</si>
  <si>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</si>
  <si>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</si>
  <si>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</si>
  <si>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</si>
  <si>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</si>
  <si>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</si>
  <si>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</si>
  <si>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</si>
  <si>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</si>
  <si>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</si>
  <si>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</si>
  <si>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</si>
  <si>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</si>
  <si>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</si>
  <si>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</si>
  <si>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</si>
  <si>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</si>
  <si>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</si>
  <si>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</si>
  <si>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</si>
  <si>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</si>
  <si>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</si>
  <si>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</si>
  <si>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</si>
  <si>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</si>
  <si>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</si>
  <si>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</si>
  <si>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</si>
  <si>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</si>
  <si>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</si>
  <si>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</si>
  <si>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</si>
  <si>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</si>
  <si>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</si>
  <si>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</si>
  <si>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</si>
  <si>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</si>
  <si>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</si>
  <si>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</si>
  <si>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</si>
  <si>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</si>
  <si>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</si>
  <si>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</si>
  <si>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</si>
  <si>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</si>
  <si>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</si>
  <si>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</si>
  <si>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</si>
  <si>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</si>
  <si>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</si>
  <si>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</si>
  <si>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</si>
  <si>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</si>
  <si>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</si>
  <si>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</si>
  <si>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</si>
  <si>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</si>
  <si>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</si>
  <si>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</si>
  <si>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</si>
  <si>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</si>
  <si>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</si>
  <si>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</si>
  <si>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</si>
  <si>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</si>
  <si>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</si>
  <si>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</si>
  <si>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</si>
  <si>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</si>
  <si>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</si>
  <si>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</si>
  <si>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</si>
  <si>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</si>
  <si>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</si>
  <si>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</si>
  <si>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</si>
  <si>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</si>
  <si>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</si>
  <si>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</si>
  <si>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</si>
  <si>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</si>
  <si>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</si>
  <si>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</si>
  <si>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</si>
  <si>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</si>
  <si>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</si>
  <si>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</si>
  <si>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</si>
  <si>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</si>
  <si>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</si>
  <si>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</si>
  <si>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</si>
  <si>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</si>
  <si>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</si>
  <si>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</si>
  <si>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</si>
  <si>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</si>
  <si>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</si>
  <si>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</si>
  <si>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</si>
  <si>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</si>
  <si>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</si>
  <si>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</si>
  <si>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</si>
  <si>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</si>
  <si>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</si>
  <si>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</si>
  <si>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</si>
  <si>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</si>
  <si>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</si>
  <si>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</si>
  <si>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</si>
  <si>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</si>
  <si>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</si>
  <si>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</si>
  <si>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</si>
  <si>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</si>
  <si>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</si>
  <si>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</si>
  <si>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</si>
  <si>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</si>
  <si>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</si>
  <si>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</si>
  <si>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</si>
  <si>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</si>
  <si>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</si>
  <si>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</si>
  <si>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</si>
  <si>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</si>
  <si>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</si>
  <si>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</si>
  <si>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</si>
  <si>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</si>
  <si>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</si>
  <si>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</si>
  <si>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</si>
  <si>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</si>
  <si>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</si>
  <si>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</si>
  <si>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</si>
  <si>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</si>
  <si>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</si>
  <si>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</si>
  <si>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</si>
  <si>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</si>
  <si>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</si>
  <si>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</si>
  <si>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</si>
  <si>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</si>
  <si>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</si>
  <si>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</si>
  <si>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</si>
  <si>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</si>
  <si>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</si>
  <si>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</si>
  <si>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</si>
  <si>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</si>
  <si>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</si>
  <si>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</si>
  <si>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</si>
  <si>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</si>
  <si>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</si>
  <si>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</si>
  <si>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</si>
  <si>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</si>
  <si>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</si>
  <si>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</si>
  <si>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</si>
  <si>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</si>
  <si>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</si>
  <si>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</si>
  <si>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</si>
  <si>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</si>
  <si>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</si>
  <si>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</si>
  <si>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</si>
  <si>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</si>
  <si>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</si>
  <si>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</si>
  <si>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</si>
  <si>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</si>
  <si>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</si>
  <si>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</si>
  <si>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</si>
  <si>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</si>
  <si>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</si>
  <si>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</si>
  <si>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</si>
  <si>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</si>
  <si>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</si>
  <si>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</si>
  <si>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</si>
  <si>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</si>
  <si>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</si>
  <si>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</si>
  <si>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</si>
  <si>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</si>
  <si>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</si>
  <si>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</si>
  <si>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</si>
  <si>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</si>
  <si>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</si>
  <si>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</si>
  <si>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</si>
  <si>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</si>
  <si>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</si>
  <si>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</si>
  <si>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</si>
  <si>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</si>
  <si>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</si>
  <si>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</si>
  <si>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</si>
  <si>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</si>
  <si>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</si>
  <si>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</si>
  <si>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</si>
  <si>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</si>
  <si>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</si>
  <si>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</si>
  <si>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</si>
  <si>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</si>
  <si>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</si>
  <si>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</si>
  <si>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</si>
  <si>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</si>
  <si>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</si>
  <si>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</si>
  <si>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</si>
  <si>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</si>
  <si>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</si>
  <si>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</si>
  <si>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</si>
  <si>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</si>
  <si>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</si>
  <si>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</si>
  <si>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</si>
  <si>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</si>
  <si>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</si>
  <si>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</si>
  <si>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</si>
  <si>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</si>
  <si>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</si>
  <si>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</si>
  <si>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</si>
  <si>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</si>
  <si>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</si>
  <si>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</si>
  <si>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</si>
  <si>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</si>
  <si>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</si>
  <si>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</si>
  <si>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</si>
  <si>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</si>
  <si>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</si>
  <si>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</si>
  <si>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</si>
  <si>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</si>
  <si>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</si>
  <si>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</si>
  <si>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</si>
  <si>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</si>
  <si>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</si>
  <si>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</si>
  <si>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</si>
  <si>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</si>
  <si>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</si>
  <si>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</si>
  <si>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</si>
  <si>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</si>
  <si>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</si>
  <si>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</si>
  <si>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</si>
  <si>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</si>
  <si>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</si>
  <si>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</si>
  <si>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</si>
  <si>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</si>
  <si>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</si>
  <si>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</si>
  <si>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</si>
  <si>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</si>
  <si>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</si>
  <si>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</si>
  <si>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</si>
  <si>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</si>
  <si>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</si>
  <si>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</si>
  <si>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</si>
  <si>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</si>
  <si>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</si>
  <si>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</si>
  <si>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</si>
  <si>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</si>
  <si>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</si>
  <si>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</si>
  <si>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</si>
  <si>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</si>
  <si>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</si>
  <si>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</si>
  <si>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</si>
  <si>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</si>
  <si>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</si>
  <si>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</si>
  <si>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</si>
  <si>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</si>
  <si>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</si>
  <si>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</si>
  <si>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</si>
  <si>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</si>
  <si>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</si>
  <si>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</si>
  <si>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</si>
  <si>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</si>
  <si>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</si>
  <si>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</si>
  <si>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</si>
  <si>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</si>
  <si>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</si>
  <si>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</si>
  <si>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</si>
  <si>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</si>
  <si>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</si>
  <si>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</si>
  <si>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</si>
  <si>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</si>
  <si>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</si>
  <si>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</si>
  <si>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</si>
  <si>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</si>
  <si>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</si>
  <si>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</si>
  <si>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</si>
  <si>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</si>
  <si>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</si>
  <si>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</si>
  <si>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</si>
  <si>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</si>
  <si>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</si>
  <si>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</si>
  <si>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</si>
  <si>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</si>
  <si>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</si>
  <si>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</si>
  <si>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</si>
  <si>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</si>
  <si>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</si>
  <si>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</si>
  <si>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</si>
  <si>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</si>
  <si>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</si>
  <si>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</si>
  <si>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</si>
  <si>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</si>
  <si>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</si>
  <si>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</si>
  <si>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</si>
  <si>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</si>
  <si>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</si>
  <si>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</si>
  <si>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</si>
  <si>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</si>
  <si>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</si>
  <si>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</si>
  <si>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</si>
  <si>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</si>
  <si>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</si>
  <si>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</si>
  <si>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</si>
  <si>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</si>
  <si>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</si>
  <si>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</si>
  <si>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</si>
  <si>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</si>
  <si>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</si>
  <si>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</si>
  <si>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</si>
  <si>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</si>
  <si>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</si>
  <si>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</si>
  <si>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</si>
  <si>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</si>
  <si>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</si>
  <si>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</si>
  <si>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</si>
  <si>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</si>
  <si>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</si>
  <si>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</si>
  <si>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</si>
  <si>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</si>
  <si>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</si>
  <si>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</si>
  <si>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</si>
  <si>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</si>
  <si>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</si>
  <si>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</si>
  <si>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</si>
  <si>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</si>
  <si>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</si>
  <si>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</si>
  <si>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</si>
  <si>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</si>
  <si>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</si>
  <si>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</si>
  <si>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</si>
  <si>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</si>
  <si>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</si>
  <si>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</si>
  <si>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</si>
  <si>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</si>
  <si>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</si>
  <si>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</si>
  <si>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</si>
  <si>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</si>
  <si>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</si>
  <si>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</si>
  <si>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</si>
  <si>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</si>
  <si>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</si>
  <si>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</si>
  <si>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</si>
  <si>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</si>
  <si>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</si>
  <si>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</si>
  <si>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</si>
  <si>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</si>
  <si>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</si>
  <si>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</si>
  <si>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</si>
  <si>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</si>
  <si>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</si>
  <si>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</si>
  <si>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</si>
  <si>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</si>
  <si>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</si>
  <si>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</si>
  <si>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</si>
  <si>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</si>
  <si>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</si>
  <si>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</si>
  <si>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</si>
  <si>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</si>
  <si>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</si>
  <si>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</si>
  <si>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</si>
  <si>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</si>
  <si>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</si>
  <si>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</si>
  <si>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</si>
  <si>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</si>
  <si>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</si>
  <si>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</si>
  <si>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</si>
  <si>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</si>
  <si>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</si>
  <si>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</si>
  <si>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</si>
  <si>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</si>
  <si>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</si>
  <si>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</si>
  <si>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</si>
  <si>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</si>
  <si>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</si>
  <si>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</si>
  <si>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</si>
  <si>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</si>
  <si>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</si>
  <si>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</si>
  <si>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</si>
  <si>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</si>
  <si>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</si>
  <si>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</si>
  <si>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</si>
  <si>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</si>
  <si>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</si>
  <si>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</si>
  <si>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</si>
  <si>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</si>
  <si>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</si>
  <si>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</si>
  <si>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</si>
  <si>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</si>
  <si>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</si>
  <si>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</si>
  <si>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</si>
  <si>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</si>
  <si>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</si>
  <si>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</si>
  <si>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</si>
  <si>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</si>
  <si>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</si>
  <si>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</si>
  <si>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</si>
  <si>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</si>
  <si>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</si>
  <si>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</si>
  <si>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</si>
  <si>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</si>
  <si>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</si>
  <si>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</si>
  <si>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</si>
  <si>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</si>
  <si>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</si>
  <si>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</si>
  <si>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</si>
  <si>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</si>
  <si>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</si>
  <si>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</si>
  <si>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</si>
  <si>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</si>
  <si>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</si>
  <si>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</si>
  <si>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</si>
  <si>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</si>
  <si>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</si>
  <si>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</si>
  <si>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</si>
  <si>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</si>
  <si>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</si>
  <si>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</si>
  <si>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</si>
  <si>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</si>
  <si>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</si>
  <si>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</si>
  <si>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</si>
  <si>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</si>
  <si>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</si>
  <si>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</si>
  <si>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</si>
  <si>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</si>
  <si>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</si>
  <si>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</si>
  <si>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</si>
  <si>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</si>
  <si>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</si>
  <si>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</si>
  <si>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</si>
  <si>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</si>
  <si>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</si>
  <si>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</si>
  <si>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</si>
  <si>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</si>
  <si>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</si>
  <si>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</si>
  <si>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</si>
  <si>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</si>
  <si>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</si>
  <si>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</si>
  <si>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</si>
  <si>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</si>
  <si>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</si>
  <si>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</si>
  <si>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</si>
  <si>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</si>
  <si>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</si>
  <si>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</si>
  <si>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</si>
  <si>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</si>
  <si>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</si>
  <si>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</si>
  <si>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</si>
  <si>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</si>
  <si>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</si>
  <si>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</si>
  <si>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</si>
  <si>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</si>
  <si>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</si>
  <si>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</si>
  <si>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</si>
  <si>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</si>
  <si>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</si>
  <si>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</si>
  <si>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</si>
  <si>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</si>
  <si>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</si>
  <si>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</si>
  <si>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</si>
  <si>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</si>
  <si>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</si>
  <si>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</si>
  <si>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</si>
  <si>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</si>
  <si>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</si>
  <si>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</si>
  <si>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</si>
  <si>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</si>
  <si>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</si>
  <si>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</si>
  <si>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</si>
  <si>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</si>
  <si>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</si>
  <si>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</si>
  <si>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</si>
  <si>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</si>
  <si>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</si>
  <si>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</si>
  <si>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</si>
  <si>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</si>
  <si>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</si>
  <si>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</si>
  <si>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</si>
  <si>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</si>
  <si>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</si>
  <si>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</si>
  <si>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</si>
  <si>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</si>
  <si>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</si>
  <si>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</si>
  <si>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</si>
  <si>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</si>
  <si>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</si>
  <si>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</si>
  <si>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</si>
  <si>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</si>
  <si>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</si>
  <si>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</si>
  <si>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</si>
  <si>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</si>
  <si>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</si>
  <si>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</si>
  <si>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</si>
  <si>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</si>
  <si>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</si>
  <si>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</si>
  <si>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</si>
  <si>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</si>
  <si>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</si>
  <si>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</si>
  <si>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</si>
  <si>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</si>
  <si>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</si>
  <si>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</si>
  <si>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</si>
  <si>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</si>
  <si>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</si>
  <si>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</si>
  <si>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</si>
  <si>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</si>
  <si>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</si>
  <si>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</si>
  <si>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</si>
  <si>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</si>
  <si>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</si>
  <si>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</si>
  <si>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</si>
  <si>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</si>
  <si>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</si>
  <si>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</si>
  <si>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</si>
  <si>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</si>
  <si>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</si>
  <si>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</si>
  <si>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</si>
  <si>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</si>
  <si>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</si>
  <si>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</si>
  <si>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</si>
  <si>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</si>
  <si>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</si>
  <si>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</si>
  <si>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</si>
  <si>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</si>
  <si>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</si>
  <si>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</si>
  <si>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</si>
  <si>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</si>
  <si>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</si>
  <si>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</si>
  <si>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</si>
  <si>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</si>
  <si>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</si>
  <si>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</si>
  <si>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</si>
  <si>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</si>
  <si>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</si>
  <si>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</si>
  <si>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</si>
  <si>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</si>
  <si>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</si>
  <si>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</si>
  <si>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</si>
  <si>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</si>
  <si>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</si>
  <si>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</si>
  <si>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</si>
  <si>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</si>
  <si>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</si>
  <si>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</si>
  <si>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</si>
  <si>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</si>
  <si>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</si>
  <si>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</si>
  <si>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</si>
  <si>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</si>
  <si>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</si>
  <si>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</si>
  <si>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</si>
  <si>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</si>
  <si>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</si>
  <si>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</si>
  <si>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</si>
  <si>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</si>
  <si>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</si>
  <si>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</si>
  <si>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</si>
  <si>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</si>
  <si>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</si>
  <si>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</si>
  <si>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</si>
  <si>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</si>
  <si>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</si>
  <si>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</si>
  <si>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</si>
  <si>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</si>
  <si>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</si>
  <si>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</si>
  <si>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</si>
  <si>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</si>
  <si>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</si>
  <si>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</si>
  <si>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</si>
  <si>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</si>
  <si>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</si>
  <si>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</si>
  <si>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</si>
  <si>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</si>
  <si>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</si>
  <si>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</si>
  <si>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</si>
  <si>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</si>
  <si>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</si>
  <si>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</si>
  <si>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</si>
  <si>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</si>
  <si>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</si>
  <si>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</si>
  <si>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</si>
  <si>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</si>
  <si>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</si>
  <si>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</si>
  <si>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</si>
  <si>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</si>
  <si>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</si>
  <si>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</si>
  <si>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</si>
  <si>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</si>
  <si>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</si>
  <si>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</si>
  <si>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</si>
  <si>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</si>
  <si>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</si>
  <si>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</si>
  <si>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</si>
  <si>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</si>
  <si>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</si>
  <si>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</si>
  <si>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</si>
  <si>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</si>
  <si>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</si>
  <si>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</si>
  <si>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</si>
  <si>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</si>
  <si>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</si>
  <si>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</si>
  <si>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</si>
  <si>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</si>
  <si>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</si>
  <si>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</si>
  <si>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</si>
  <si>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</si>
  <si>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</si>
  <si>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</si>
  <si>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</si>
  <si>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</si>
  <si>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</si>
  <si>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</si>
  <si>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</si>
  <si>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</si>
  <si>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</si>
  <si>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</si>
  <si>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</si>
  <si>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</si>
  <si>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</si>
  <si>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</si>
  <si>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</si>
  <si>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</si>
  <si>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</si>
  <si>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</si>
  <si>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</si>
  <si>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</si>
  <si>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</si>
  <si>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</si>
  <si>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</si>
  <si>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</si>
  <si>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</si>
  <si>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</si>
  <si>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</si>
  <si>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</si>
  <si>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</si>
  <si>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</si>
  <si>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</si>
  <si>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</si>
  <si>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</si>
  <si>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</si>
  <si>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</si>
  <si>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</si>
  <si>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</si>
  <si>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</si>
  <si>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</si>
  <si>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</si>
  <si>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</si>
  <si>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</si>
  <si>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</si>
  <si>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</si>
  <si>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</si>
  <si>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</si>
  <si>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</si>
  <si>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</si>
  <si>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</si>
  <si>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</si>
  <si>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</si>
  <si>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</si>
  <si>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</si>
  <si>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</si>
  <si>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</si>
  <si>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</si>
  <si>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</si>
  <si>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</si>
  <si>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</si>
  <si>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</si>
  <si>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</si>
  <si>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</si>
  <si>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</si>
  <si>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</si>
  <si>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</si>
  <si>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</si>
  <si>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</si>
  <si>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</si>
  <si>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</si>
  <si>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</si>
  <si>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</si>
  <si>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</si>
  <si>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</si>
  <si>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</si>
  <si>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</si>
  <si>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</si>
  <si>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</si>
  <si>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</si>
  <si>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</si>
  <si>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</si>
  <si>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</si>
  <si>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</si>
  <si>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</si>
  <si>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</si>
  <si>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</si>
  <si>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</si>
  <si>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</si>
  <si>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</si>
  <si>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</si>
  <si>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</si>
  <si>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</si>
  <si>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</si>
  <si>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</si>
  <si>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</si>
  <si>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</si>
  <si>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</si>
  <si>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</si>
  <si>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</si>
  <si>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</si>
  <si>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</si>
  <si>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</si>
  <si>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</si>
  <si>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</si>
  <si>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</si>
  <si>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</si>
  <si>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</si>
  <si>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</si>
  <si>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</si>
  <si>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</si>
  <si>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</si>
  <si>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</si>
  <si>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</si>
  <si>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</si>
  <si>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</si>
  <si>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</si>
  <si>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</si>
  <si>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</si>
  <si>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</si>
  <si>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</si>
  <si>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</si>
  <si>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</si>
  <si>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</si>
  <si>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</si>
  <si>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</si>
  <si>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</si>
  <si>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</si>
  <si>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</si>
  <si>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</si>
  <si>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</si>
  <si>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</si>
  <si>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</si>
  <si>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</si>
  <si>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</si>
  <si>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</si>
  <si>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</si>
  <si>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</si>
  <si>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</si>
  <si>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</si>
  <si>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</si>
  <si>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</si>
  <si>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</si>
  <si>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</si>
  <si>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</si>
  <si>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</si>
  <si>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</si>
  <si>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</si>
  <si>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</si>
  <si>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</si>
  <si>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</si>
  <si>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</si>
  <si>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</si>
  <si>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</si>
  <si>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</si>
  <si>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</si>
  <si>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</si>
  <si>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</si>
  <si>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</si>
  <si>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</si>
  <si>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</si>
  <si>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</si>
  <si>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</si>
  <si>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</si>
  <si>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</si>
  <si>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</si>
  <si>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</si>
  <si>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</si>
  <si>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</si>
  <si>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</si>
  <si>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</si>
  <si>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</si>
  <si>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</si>
  <si>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</si>
  <si>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</si>
  <si>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</si>
  <si>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</si>
  <si>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</si>
  <si>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</si>
  <si>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</si>
  <si>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</si>
  <si>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</si>
  <si>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</si>
  <si>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</si>
  <si>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</si>
  <si>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</si>
  <si>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</si>
  <si>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</si>
  <si>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</si>
  <si>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</si>
  <si>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</si>
  <si>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</si>
  <si>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</si>
  <si>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</si>
  <si>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</si>
  <si>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</si>
  <si>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</si>
  <si>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</si>
  <si>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</si>
  <si>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</si>
  <si>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</si>
  <si>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</si>
  <si>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</si>
  <si>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</si>
  <si>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</si>
  <si>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</si>
  <si>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</si>
  <si>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</si>
  <si>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</si>
  <si>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</si>
  <si>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</si>
  <si>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</si>
  <si>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</si>
  <si>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</si>
  <si>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</si>
  <si>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</si>
  <si>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</si>
  <si>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</si>
  <si>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</si>
  <si>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</si>
  <si>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</si>
  <si>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</si>
  <si>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</si>
  <si>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</si>
  <si>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</si>
  <si>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</si>
  <si>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</si>
  <si>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</si>
  <si>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</si>
  <si>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</si>
  <si>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</si>
  <si>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</si>
  <si>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</si>
  <si>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</si>
  <si>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</si>
  <si>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</si>
  <si>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</si>
  <si>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</si>
  <si>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</si>
  <si>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</si>
  <si>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</si>
  <si>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</si>
  <si>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</si>
  <si>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</si>
  <si>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</si>
  <si>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</si>
  <si>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</si>
  <si>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</si>
  <si>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</si>
  <si>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</si>
  <si>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</si>
  <si>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</si>
  <si>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</si>
  <si>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</si>
  <si>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</si>
  <si>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</si>
  <si>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</si>
  <si>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</si>
  <si>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</si>
  <si>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</si>
  <si>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</si>
  <si>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</si>
  <si>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</si>
  <si>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</si>
  <si>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</si>
  <si>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</si>
  <si>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</si>
  <si>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</si>
  <si>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</si>
  <si>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</si>
  <si>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</si>
  <si>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</si>
  <si>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</si>
  <si>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</si>
  <si>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</si>
  <si>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</si>
  <si>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</si>
  <si>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</si>
  <si>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</si>
  <si>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</si>
  <si>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</si>
  <si>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</si>
  <si>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</si>
  <si>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</si>
  <si>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</si>
  <si>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</si>
  <si>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</si>
  <si>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</si>
  <si>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</si>
  <si>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</si>
  <si>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</si>
  <si>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</si>
  <si>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</si>
  <si>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</si>
  <si>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</si>
  <si>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</si>
  <si>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</si>
  <si>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</si>
  <si>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</si>
  <si>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</si>
  <si>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</si>
  <si>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</si>
  <si>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</si>
  <si>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</si>
  <si>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</si>
  <si>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</si>
  <si>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</si>
  <si>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</si>
  <si>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</si>
  <si>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</si>
  <si>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</si>
  <si>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</si>
  <si>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</si>
  <si>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</si>
  <si>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</si>
  <si>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</si>
  <si>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</si>
  <si>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</si>
  <si>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</si>
  <si>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</si>
  <si>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</si>
  <si>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</si>
  <si>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</si>
  <si>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</si>
  <si>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</si>
  <si>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</si>
  <si>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</si>
  <si>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</si>
  <si>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</si>
  <si>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</si>
  <si>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</si>
  <si>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</si>
  <si>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</si>
  <si>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</si>
  <si>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</si>
  <si>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</si>
  <si>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</si>
  <si>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</si>
  <si>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</si>
  <si>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</si>
  <si>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</si>
  <si>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</si>
  <si>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</si>
  <si>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</si>
  <si>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</si>
  <si>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</si>
  <si>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</si>
  <si>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</si>
  <si>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</si>
  <si>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</si>
  <si>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</si>
  <si>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</si>
  <si>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</si>
  <si>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</si>
  <si>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</si>
  <si>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</si>
  <si>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</si>
  <si>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</si>
  <si>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</si>
  <si>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</si>
  <si>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</si>
  <si>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</si>
  <si>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</si>
  <si>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</si>
  <si>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</si>
  <si>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</si>
  <si>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</si>
  <si>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</si>
  <si>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</si>
  <si>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</si>
  <si>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</si>
  <si>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</si>
  <si>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</si>
  <si>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</si>
  <si>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</si>
  <si>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</si>
  <si>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</si>
  <si>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</si>
  <si>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</si>
  <si>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</si>
  <si>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</si>
  <si>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</si>
  <si>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</si>
  <si>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</si>
  <si>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</si>
  <si>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</si>
  <si>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</si>
  <si>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</si>
  <si>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</si>
  <si>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</si>
  <si>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</si>
  <si>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</si>
  <si>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</si>
  <si>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</si>
  <si>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</si>
  <si>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</si>
  <si>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</si>
  <si>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</si>
  <si>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</si>
  <si>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</si>
  <si>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</si>
  <si>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</si>
  <si>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</si>
  <si>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</si>
  <si>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</si>
  <si>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</si>
  <si>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</si>
  <si>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</si>
  <si>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</si>
  <si>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</si>
  <si>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</si>
  <si>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</si>
  <si>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</si>
  <si>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</si>
  <si>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</si>
  <si>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</si>
  <si>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</si>
  <si>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</si>
  <si>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</si>
  <si>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</si>
  <si>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</si>
  <si>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</si>
  <si>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</si>
  <si>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</si>
  <si>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</si>
  <si>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</si>
  <si>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</si>
  <si>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</si>
  <si>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</si>
  <si>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</si>
  <si>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</si>
  <si>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</si>
  <si>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</si>
  <si>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</si>
  <si>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</si>
  <si>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</si>
  <si>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</si>
  <si>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</si>
  <si>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</si>
  <si>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</si>
  <si>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</si>
  <si>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</si>
  <si>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</si>
  <si>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</si>
  <si>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</si>
  <si>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</si>
  <si>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</si>
  <si>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</si>
  <si>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</si>
  <si>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</si>
  <si>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</si>
  <si>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</si>
  <si>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</si>
  <si>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</si>
  <si>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</si>
  <si>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</si>
  <si>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</si>
  <si>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</si>
  <si>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</si>
  <si>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</si>
  <si>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</si>
  <si>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</si>
  <si>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</si>
  <si>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</si>
  <si>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</si>
  <si>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</si>
  <si>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</si>
  <si>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</si>
  <si>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</si>
  <si>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</si>
  <si>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</si>
  <si>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</si>
  <si>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</si>
  <si>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</si>
  <si>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</si>
  <si>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</si>
  <si>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</si>
  <si>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</si>
  <si>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</si>
  <si>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</si>
  <si>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</si>
  <si>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</si>
  <si>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</si>
  <si>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</si>
  <si>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</si>
  <si>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</si>
  <si>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</si>
  <si>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</si>
  <si>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</si>
  <si>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</si>
  <si>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</si>
  <si>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</si>
  <si>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</si>
  <si>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</si>
  <si>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</si>
  <si>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</si>
  <si>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</si>
  <si>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</si>
  <si>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</si>
  <si>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</si>
  <si>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</si>
  <si>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</si>
  <si>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</si>
  <si>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</si>
  <si>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</si>
  <si>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</si>
  <si>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</si>
  <si>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</si>
  <si>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</si>
  <si>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</si>
  <si>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</si>
  <si>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</si>
  <si>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</si>
  <si>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</si>
  <si>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</si>
  <si>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</si>
  <si>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</si>
  <si>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</si>
  <si>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</si>
  <si>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</si>
  <si>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</si>
  <si>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</si>
  <si>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</si>
  <si>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</si>
  <si>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</si>
  <si>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</si>
  <si>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</si>
  <si>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</si>
  <si>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</si>
  <si>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</si>
  <si>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</si>
  <si>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</si>
  <si>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</si>
  <si>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</si>
  <si>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</si>
  <si>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</si>
  <si>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</si>
  <si>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</si>
  <si>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</si>
  <si>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</si>
  <si>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</si>
  <si>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</si>
  <si>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</si>
  <si>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</si>
  <si>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</si>
  <si>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</si>
  <si>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</si>
  <si>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</si>
  <si>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</si>
  <si>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</si>
  <si>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</si>
  <si>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</si>
  <si>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</si>
  <si>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</si>
  <si>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</si>
  <si>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</si>
  <si>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</si>
  <si>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</si>
  <si>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</si>
  <si>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</si>
  <si>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</si>
  <si>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</si>
  <si>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</si>
  <si>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</si>
  <si>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</si>
  <si>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</si>
  <si>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</si>
  <si>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</si>
  <si>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</si>
  <si>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</si>
  <si>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</si>
  <si>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</si>
  <si>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</si>
  <si>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</si>
  <si>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</si>
  <si>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</si>
  <si>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</si>
  <si>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</si>
  <si>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</si>
  <si>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</si>
  <si>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</si>
  <si>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</si>
  <si>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</si>
  <si>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</si>
  <si>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</si>
  <si>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</si>
  <si>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</si>
  <si>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</si>
  <si>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</si>
  <si>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</si>
  <si>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</si>
  <si>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</si>
  <si>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</si>
  <si>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</si>
  <si>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</si>
  <si>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</si>
  <si>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</si>
  <si>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</si>
  <si>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</si>
  <si>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</si>
  <si>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</si>
  <si>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</si>
  <si>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</si>
  <si>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</si>
  <si>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</si>
  <si>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</si>
  <si>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</si>
  <si>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</si>
  <si>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</si>
  <si>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</si>
  <si>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</si>
  <si>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</si>
  <si>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</si>
  <si>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</si>
  <si>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</si>
  <si>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</si>
  <si>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</si>
  <si>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</si>
  <si>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</si>
  <si>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</si>
  <si>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</si>
  <si>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</si>
  <si>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</si>
  <si>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</si>
  <si>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</si>
  <si>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</si>
  <si>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</si>
  <si>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</si>
  <si>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</si>
  <si>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</si>
  <si>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</si>
  <si>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</si>
  <si>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</si>
  <si>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</si>
  <si>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</si>
  <si>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</si>
  <si>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</si>
  <si>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</si>
  <si>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</si>
  <si>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</si>
  <si>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</si>
  <si>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</si>
  <si>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</si>
  <si>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</si>
  <si>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</si>
  <si>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</si>
  <si>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</si>
  <si>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</si>
  <si>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</si>
  <si>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</si>
  <si>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</si>
  <si>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</si>
  <si>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</si>
  <si>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</si>
  <si>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</si>
  <si>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</si>
  <si>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</si>
  <si>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</si>
  <si>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</si>
  <si>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</si>
  <si>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</si>
  <si>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</si>
  <si>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</si>
  <si>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</si>
  <si>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</si>
  <si>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</si>
  <si>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</si>
  <si>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</si>
  <si>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</si>
  <si>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</si>
  <si>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</si>
  <si>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</si>
  <si>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</si>
  <si>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</si>
  <si>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</si>
  <si>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</si>
  <si>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</si>
  <si>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</si>
  <si>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</si>
  <si>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</si>
  <si>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</si>
  <si>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</si>
  <si>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</si>
  <si>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</si>
  <si>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</si>
  <si>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</si>
  <si>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</si>
  <si>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</si>
  <si>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</si>
  <si>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</si>
  <si>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</si>
  <si>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</si>
  <si>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</si>
  <si>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</si>
  <si>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</si>
  <si>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</si>
  <si>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</si>
  <si>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</si>
  <si>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</si>
  <si>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</si>
  <si>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</si>
  <si>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</si>
  <si>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</si>
  <si>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</si>
  <si>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</si>
  <si>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</si>
  <si>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</si>
  <si>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</si>
  <si>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</si>
  <si>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</si>
  <si>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</si>
  <si>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</si>
  <si>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</si>
  <si>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</si>
  <si>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</si>
  <si>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</si>
  <si>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</si>
  <si>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</si>
  <si>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</si>
  <si>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</si>
  <si>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</si>
  <si>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</si>
  <si>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</si>
  <si>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</si>
  <si>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</si>
  <si>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</si>
  <si>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</si>
  <si>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</si>
  <si>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</si>
  <si>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</si>
  <si>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</si>
  <si>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</si>
  <si>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</si>
  <si>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</si>
  <si>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</si>
  <si>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</si>
  <si>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</si>
  <si>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</si>
  <si>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</si>
  <si>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</si>
  <si>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</si>
  <si>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</si>
  <si>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</si>
  <si>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</si>
  <si>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</si>
  <si>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</si>
  <si>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</si>
  <si>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</si>
  <si>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</si>
  <si>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</si>
  <si>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</si>
  <si>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</si>
  <si>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</si>
  <si>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</si>
  <si>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</si>
  <si>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</si>
  <si>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</si>
  <si>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</si>
  <si>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</si>
  <si>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</si>
  <si>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</si>
  <si>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</si>
  <si>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</si>
  <si>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</si>
  <si>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</si>
  <si>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</si>
  <si>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</si>
  <si>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</si>
  <si>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</si>
  <si>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</si>
  <si>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</si>
  <si>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</si>
  <si>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</si>
  <si>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</si>
  <si>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</si>
  <si>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</si>
  <si>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</si>
  <si>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</si>
  <si>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</si>
  <si>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</si>
  <si>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</si>
  <si>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</si>
  <si>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</si>
  <si>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</si>
  <si>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</si>
  <si>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</si>
  <si>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</si>
  <si>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</si>
  <si>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</si>
  <si>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</si>
  <si>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</si>
  <si>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</si>
  <si>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</si>
  <si>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</si>
  <si>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</si>
  <si>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</si>
  <si>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</si>
  <si>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</si>
  <si>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</si>
  <si>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</si>
  <si>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</si>
  <si>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</si>
  <si>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</si>
  <si>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</si>
  <si>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</si>
  <si>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</si>
  <si>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</si>
  <si>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</si>
  <si>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</si>
  <si>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</si>
  <si>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</si>
  <si>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</si>
  <si>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</si>
  <si>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</si>
  <si>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</si>
  <si>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</si>
  <si>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</si>
  <si>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</si>
  <si>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</si>
  <si>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</si>
  <si>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</si>
  <si>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</si>
  <si>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</si>
  <si>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</si>
  <si>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</si>
  <si>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</si>
  <si>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</si>
  <si>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</si>
  <si>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</si>
  <si>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</si>
  <si>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</si>
  <si>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</si>
  <si>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</si>
  <si>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</si>
  <si>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</si>
  <si>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</si>
  <si>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</si>
  <si>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</si>
  <si>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</si>
  <si>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</si>
  <si>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</si>
  <si>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</si>
  <si>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</si>
  <si>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</si>
  <si>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</si>
  <si>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</si>
  <si>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</si>
  <si>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</si>
  <si>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</si>
  <si>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</si>
  <si>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</si>
  <si>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</si>
  <si>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</si>
  <si>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</si>
  <si>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</si>
  <si>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</si>
  <si>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</si>
  <si>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</si>
  <si>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</si>
  <si>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</si>
  <si>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</si>
  <si>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</si>
  <si>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</si>
  <si>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</si>
  <si>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</si>
  <si>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</si>
  <si>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</si>
  <si>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</si>
  <si>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</si>
  <si>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</si>
  <si>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</si>
  <si>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</si>
  <si>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</si>
  <si>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</si>
  <si>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</si>
  <si>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</si>
  <si>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</si>
  <si>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</si>
  <si>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</si>
  <si>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</si>
  <si>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</si>
  <si>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</si>
  <si>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</si>
  <si>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</si>
  <si>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</si>
  <si>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</si>
  <si>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</si>
  <si>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</si>
  <si>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</si>
  <si>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</si>
  <si>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</si>
  <si>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</si>
  <si>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</si>
  <si>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</si>
  <si>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</si>
  <si>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</si>
  <si>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</si>
  <si>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</si>
  <si>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</si>
  <si>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</si>
  <si>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</si>
  <si>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</si>
  <si>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</si>
  <si>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</si>
  <si>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</si>
  <si>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</si>
  <si>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</si>
  <si>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</si>
  <si>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</si>
  <si>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</si>
  <si>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</si>
  <si>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</si>
  <si>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</si>
  <si>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</si>
  <si>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</si>
  <si>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</si>
  <si>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</si>
  <si>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</si>
  <si>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</si>
  <si>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</si>
  <si>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</si>
  <si>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</si>
  <si>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</si>
  <si>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</si>
  <si>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</si>
  <si>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</si>
  <si>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</si>
  <si>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</si>
  <si>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</si>
  <si>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</si>
  <si>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</si>
  <si>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</si>
  <si>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</si>
  <si>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</si>
  <si>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</si>
  <si>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</si>
  <si>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</si>
  <si>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</si>
  <si>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</si>
  <si>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</si>
  <si>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</si>
  <si>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</si>
  <si>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</si>
  <si>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</si>
  <si>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</si>
  <si>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</si>
  <si>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</si>
  <si>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</si>
  <si>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</si>
  <si>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</si>
  <si>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</si>
  <si>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</si>
  <si>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</si>
  <si>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</si>
  <si>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</si>
  <si>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</si>
  <si>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</si>
  <si>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</si>
  <si>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</si>
  <si>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</si>
  <si>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</si>
  <si>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</si>
  <si>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</si>
  <si>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</si>
  <si>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</si>
  <si>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</si>
  <si>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</si>
  <si>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</si>
  <si>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</si>
  <si>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</si>
  <si>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</si>
  <si>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</si>
  <si>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</si>
  <si>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</si>
  <si>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</si>
  <si>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</si>
  <si>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</si>
  <si>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</si>
  <si>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</si>
  <si>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</si>
  <si>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</si>
  <si>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</si>
  <si>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</si>
  <si>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</si>
  <si>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</si>
  <si>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</si>
  <si>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</si>
  <si>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</si>
  <si>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</si>
  <si>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</si>
  <si>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</si>
  <si>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</si>
  <si>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</si>
  <si>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</si>
  <si>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</si>
  <si>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</si>
  <si>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</si>
  <si>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</si>
  <si>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</si>
  <si>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</si>
  <si>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</si>
  <si>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</si>
  <si>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</si>
  <si>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</si>
  <si>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</si>
  <si>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</si>
  <si>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</si>
  <si>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</si>
  <si>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</si>
  <si>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</si>
  <si>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</si>
  <si>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</si>
  <si>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</si>
  <si>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</si>
  <si>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</si>
  <si>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</si>
  <si>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</si>
  <si>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</si>
  <si>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</si>
  <si>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</si>
  <si>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</si>
  <si>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</si>
  <si>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</si>
  <si>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</si>
  <si>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</si>
  <si>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</si>
  <si>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</si>
  <si>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</si>
  <si>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</si>
  <si>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</si>
  <si>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</si>
  <si>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</si>
  <si>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</si>
  <si>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</si>
  <si>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</si>
  <si>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</si>
  <si>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</si>
  <si>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</si>
  <si>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</si>
  <si>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</si>
  <si>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</si>
  <si>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</si>
  <si>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</si>
  <si>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</si>
  <si>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</si>
  <si>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</si>
  <si>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</si>
  <si>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</si>
  <si>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</si>
  <si>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</si>
  <si>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</si>
  <si>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</si>
  <si>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</si>
  <si>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</si>
  <si>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</si>
  <si>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</si>
  <si>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</si>
  <si>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</si>
  <si>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</si>
  <si>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</si>
  <si>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</si>
  <si>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</si>
  <si>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</si>
  <si>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</si>
  <si>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</si>
  <si>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</si>
  <si>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</si>
  <si>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</si>
  <si>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</si>
  <si>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</si>
  <si>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</si>
  <si>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</si>
  <si>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</si>
  <si>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</si>
  <si>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</si>
  <si>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</si>
  <si>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</si>
  <si>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</si>
  <si>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</si>
  <si>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</si>
  <si>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</si>
  <si>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</si>
  <si>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</si>
  <si>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</si>
  <si>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</si>
  <si>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</si>
  <si>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</si>
  <si>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</si>
  <si>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</si>
  <si>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</si>
  <si>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</si>
  <si>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</si>
  <si>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</si>
  <si>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</si>
  <si>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</si>
  <si>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</si>
  <si>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</si>
  <si>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</si>
  <si>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</si>
  <si>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</si>
  <si>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</si>
  <si>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</si>
  <si>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</si>
  <si>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</si>
  <si>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</si>
  <si>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</si>
  <si>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</si>
  <si>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</si>
  <si>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</si>
  <si>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</si>
  <si>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</si>
  <si>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</si>
  <si>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</si>
  <si>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</si>
  <si>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</si>
  <si>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</si>
  <si>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</si>
  <si>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</si>
  <si>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</si>
  <si>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</si>
  <si>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</si>
  <si>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</si>
  <si>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</si>
  <si>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</si>
  <si>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</si>
  <si>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</si>
  <si>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</si>
  <si>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</si>
  <si>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</si>
  <si>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</si>
  <si>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</si>
  <si>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</si>
  <si>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</si>
  <si>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</si>
  <si>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</si>
  <si>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</si>
  <si>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</si>
  <si>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</si>
  <si>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</si>
  <si>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</si>
  <si>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</si>
  <si>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</si>
  <si>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</si>
  <si>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</si>
  <si>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</si>
  <si>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</si>
  <si>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</si>
  <si>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</si>
  <si>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</si>
  <si>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</si>
  <si>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</si>
  <si>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</si>
  <si>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</si>
  <si>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</si>
  <si>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</si>
  <si>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</si>
  <si>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</si>
  <si>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</si>
  <si>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</si>
  <si>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</si>
  <si>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</si>
  <si>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</si>
  <si>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</si>
  <si>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</si>
  <si>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</si>
  <si>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</si>
  <si>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</si>
  <si>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</si>
  <si>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</si>
  <si>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</si>
  <si>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</si>
  <si>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</si>
  <si>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</si>
  <si>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</si>
  <si>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</si>
  <si>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</si>
  <si>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</si>
  <si>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</si>
  <si>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</si>
  <si>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</si>
  <si>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</si>
  <si>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</si>
  <si>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</si>
  <si>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</si>
  <si>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</si>
  <si>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</si>
  <si>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</si>
  <si>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</si>
  <si>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</si>
  <si>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</si>
  <si>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</si>
  <si>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</si>
  <si>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</si>
  <si>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</si>
  <si>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</si>
  <si>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</si>
  <si>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</si>
  <si>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</si>
  <si>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</si>
  <si>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</si>
  <si>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</si>
  <si>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</si>
  <si>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</si>
  <si>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</si>
  <si>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</si>
  <si>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</si>
  <si>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</si>
  <si>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</si>
  <si>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</si>
  <si>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</si>
  <si>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</si>
  <si>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</si>
  <si>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</si>
  <si>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</si>
  <si>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</si>
  <si>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</si>
  <si>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</si>
  <si>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</si>
  <si>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</si>
  <si>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</si>
  <si>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</si>
  <si>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</si>
  <si>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</si>
  <si>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</si>
  <si>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</si>
  <si>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</si>
  <si>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</si>
  <si>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</si>
  <si>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</si>
  <si>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</si>
  <si>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</si>
  <si>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</si>
  <si>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</si>
  <si>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</si>
  <si>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</si>
  <si>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</si>
  <si>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</si>
  <si>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</si>
  <si>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</si>
  <si>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</si>
  <si>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</si>
  <si>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</si>
  <si>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</si>
  <si>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</si>
  <si>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</si>
  <si>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</si>
  <si>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</si>
  <si>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</si>
  <si>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</si>
  <si>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</si>
  <si>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</si>
  <si>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</si>
  <si>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</si>
  <si>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</si>
  <si>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</si>
  <si>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</si>
  <si>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</si>
  <si>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</si>
  <si>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</si>
  <si>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</si>
  <si>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</si>
  <si>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</si>
  <si>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</si>
  <si>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</si>
  <si>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</si>
  <si>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</si>
  <si>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</si>
  <si>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</si>
  <si>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</si>
  <si>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</si>
  <si>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</si>
  <si>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</si>
  <si>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</si>
  <si>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</si>
  <si>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</si>
  <si>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</si>
  <si>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</si>
  <si>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</si>
  <si>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</si>
  <si>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</si>
  <si>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</si>
  <si>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</si>
  <si>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</si>
  <si>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</si>
  <si>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</si>
  <si>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</si>
  <si>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</si>
  <si>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</si>
  <si>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</si>
  <si>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</si>
  <si>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</si>
  <si>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</si>
  <si>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</si>
  <si>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</si>
  <si>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</si>
  <si>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</si>
  <si>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</si>
  <si>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</si>
  <si>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</si>
  <si>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</si>
  <si>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</si>
  <si>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</si>
  <si>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</si>
  <si>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</si>
  <si>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</si>
  <si>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</si>
  <si>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</si>
  <si>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</si>
  <si>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</si>
  <si>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</si>
  <si>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</si>
  <si>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</si>
  <si>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</si>
  <si>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</si>
  <si>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</si>
  <si>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</si>
  <si>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</si>
  <si>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</si>
  <si>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</si>
  <si>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</si>
  <si>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</si>
  <si>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</si>
  <si>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</si>
  <si>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</si>
  <si>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</si>
  <si>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</si>
  <si>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</si>
  <si>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</si>
  <si>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</si>
  <si>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</si>
  <si>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</si>
  <si>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</si>
  <si>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</si>
  <si>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</si>
  <si>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</si>
  <si>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</si>
  <si>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</si>
  <si>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</si>
  <si>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</si>
  <si>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</si>
  <si>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</si>
  <si>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</si>
  <si>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</si>
  <si>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</si>
  <si>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</si>
  <si>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</si>
  <si>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</si>
  <si>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</si>
  <si>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</si>
  <si>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</si>
  <si>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</si>
  <si>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</si>
  <si>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</si>
  <si>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</si>
  <si>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</si>
  <si>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</si>
  <si>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</si>
  <si>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</si>
  <si>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</si>
  <si>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</si>
  <si>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</si>
  <si>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</si>
  <si>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</si>
  <si>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</si>
  <si>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</si>
  <si>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</si>
  <si>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</si>
  <si>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</si>
  <si>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</si>
  <si>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</si>
  <si>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</si>
  <si>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</si>
  <si>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</si>
  <si>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</si>
  <si>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</si>
  <si>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</si>
  <si>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</si>
  <si>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</si>
  <si>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</si>
  <si>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</si>
  <si>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</si>
  <si>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</si>
  <si>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</si>
  <si>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</si>
  <si>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</si>
  <si>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</si>
  <si>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</si>
  <si>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</si>
  <si>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</si>
  <si>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</si>
  <si>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</si>
  <si>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</si>
  <si>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</si>
  <si>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</si>
  <si>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</si>
  <si>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</si>
  <si>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</si>
  <si>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</si>
  <si>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</si>
  <si>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</si>
  <si>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</si>
  <si>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</si>
  <si>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</si>
  <si>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</si>
  <si>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</si>
  <si>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</si>
  <si>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</si>
  <si>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</si>
  <si>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</si>
  <si>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</si>
  <si>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</si>
  <si>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</si>
  <si>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</si>
  <si>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</si>
  <si>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</si>
  <si>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</si>
  <si>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</si>
  <si>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</si>
  <si>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</si>
  <si>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</si>
  <si>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</si>
  <si>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</si>
  <si>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</si>
  <si>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</si>
  <si>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</si>
  <si>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</si>
  <si>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</si>
  <si>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</si>
  <si>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</si>
  <si>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</si>
  <si>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</si>
  <si>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</si>
  <si>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</si>
  <si>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</si>
  <si>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</si>
  <si>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</si>
  <si>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</si>
  <si>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</si>
  <si>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</si>
  <si>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</si>
  <si>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</si>
  <si>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</si>
  <si>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</si>
  <si>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</si>
  <si>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</si>
  <si>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</si>
  <si>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</si>
  <si>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</si>
  <si>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</si>
  <si>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</si>
  <si>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</si>
  <si>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</si>
  <si>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</si>
  <si>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</si>
  <si>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</si>
  <si>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</si>
  <si>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</si>
  <si>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</si>
  <si>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</si>
  <si>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</si>
  <si>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</si>
  <si>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</si>
  <si>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</si>
  <si>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</si>
  <si>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</si>
  <si>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</si>
  <si>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</si>
  <si>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</si>
  <si>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</si>
  <si>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</si>
  <si>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</si>
  <si>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</si>
  <si>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</si>
  <si>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</si>
  <si>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</si>
  <si>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</si>
  <si>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</si>
  <si>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</si>
  <si>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</si>
  <si>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</si>
  <si>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</si>
  <si>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</si>
  <si>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</si>
  <si>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</si>
  <si>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</si>
  <si>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</si>
  <si>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</si>
  <si>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</si>
  <si>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</si>
  <si>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</si>
  <si>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</si>
  <si>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</si>
  <si>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</si>
  <si>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</si>
  <si>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</si>
  <si>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</si>
  <si>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</si>
  <si>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</si>
  <si>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</si>
  <si>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</si>
  <si>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</si>
  <si>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</si>
  <si>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</si>
  <si>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</si>
  <si>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</si>
  <si>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</si>
  <si>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</si>
  <si>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</si>
  <si>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</si>
  <si>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</si>
  <si>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</si>
  <si>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</si>
  <si>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</si>
  <si>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</si>
  <si>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</si>
  <si>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</si>
  <si>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</si>
  <si>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</si>
  <si>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</si>
  <si>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</si>
  <si>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</si>
  <si>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</si>
  <si>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</si>
  <si>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</si>
  <si>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</si>
  <si>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</si>
  <si>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</si>
  <si>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</si>
  <si>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</si>
  <si>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</si>
  <si>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</si>
  <si>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</si>
  <si>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</si>
  <si>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</si>
  <si>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</si>
  <si>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</si>
  <si>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</si>
  <si>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</si>
  <si>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</si>
  <si>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</si>
  <si>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</si>
  <si>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</si>
  <si>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</si>
  <si>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</si>
  <si>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</si>
  <si>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</si>
  <si>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</si>
  <si>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</si>
  <si>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</si>
  <si>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</si>
  <si>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</si>
  <si>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</si>
  <si>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</si>
  <si>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</si>
  <si>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</si>
  <si>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</si>
  <si>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</si>
  <si>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</si>
  <si>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</si>
  <si>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</si>
  <si>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</si>
  <si>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</si>
  <si>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</si>
  <si>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</si>
  <si>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</si>
  <si>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</si>
  <si>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</si>
  <si>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</si>
  <si>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</si>
  <si>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</si>
  <si>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</si>
  <si>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</si>
  <si>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</si>
  <si>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</si>
  <si>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</si>
  <si>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</si>
  <si>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</si>
  <si>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</si>
  <si>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</si>
  <si>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</si>
  <si>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</si>
  <si>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</si>
  <si>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</si>
  <si>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</si>
  <si>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</si>
  <si>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</si>
  <si>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</si>
  <si>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</si>
  <si>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</si>
  <si>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</si>
  <si>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</si>
  <si>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</si>
  <si>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</si>
  <si>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</si>
  <si>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</si>
  <si>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</si>
  <si>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</si>
  <si>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</si>
  <si>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</si>
  <si>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</si>
  <si>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</si>
  <si>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</si>
  <si>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</si>
  <si>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</si>
  <si>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</si>
  <si>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</si>
  <si>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</si>
  <si>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</si>
  <si>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</si>
  <si>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</si>
  <si>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</si>
  <si>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</si>
  <si>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</si>
  <si>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</si>
  <si>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</si>
  <si>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</si>
  <si>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</si>
  <si>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</si>
  <si>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</si>
  <si>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</si>
  <si>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</si>
  <si>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</si>
  <si>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</si>
  <si>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</si>
  <si>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</si>
  <si>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</si>
  <si>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</si>
  <si>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</si>
  <si>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</si>
  <si>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</si>
  <si>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</si>
  <si>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</si>
  <si>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</si>
  <si>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</si>
  <si>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</si>
  <si>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</si>
  <si>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</si>
  <si>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</si>
  <si>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</si>
  <si>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</si>
  <si>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</si>
  <si>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</si>
  <si>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</si>
  <si>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</si>
  <si>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</si>
  <si>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</si>
  <si>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</si>
  <si>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</si>
  <si>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</si>
  <si>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</si>
  <si>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</si>
  <si>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</si>
  <si>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</si>
  <si>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</si>
  <si>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</si>
  <si>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</si>
  <si>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</si>
  <si>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</si>
  <si>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</si>
  <si>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</si>
  <si>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</si>
  <si>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</si>
  <si>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</si>
  <si>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</si>
  <si>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</si>
  <si>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</si>
  <si>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</si>
  <si>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</si>
  <si>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</si>
  <si>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</si>
  <si>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</si>
  <si>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</si>
  <si>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</si>
  <si>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</si>
  <si>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</si>
  <si>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</si>
  <si>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</si>
  <si>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</si>
  <si>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</si>
  <si>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</si>
  <si>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</si>
  <si>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</si>
  <si>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</si>
  <si>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</si>
  <si>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</si>
  <si>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</si>
  <si>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</si>
  <si>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</si>
  <si>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</si>
  <si>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</si>
  <si>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</si>
  <si>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</si>
  <si>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</si>
  <si>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</si>
  <si>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</si>
  <si>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</si>
  <si>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</si>
  <si>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</si>
  <si>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</si>
  <si>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</si>
  <si>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</si>
  <si>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</si>
  <si>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</si>
  <si>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</si>
  <si>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</si>
  <si>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</si>
  <si>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</si>
  <si>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</si>
  <si>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</si>
  <si>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</si>
  <si>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</si>
  <si>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</si>
  <si>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</si>
  <si>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</si>
  <si>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</si>
  <si>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</si>
  <si>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</si>
  <si>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</si>
  <si>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</si>
  <si>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</si>
  <si>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</si>
  <si>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</si>
  <si>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</si>
  <si>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</si>
  <si>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</si>
  <si>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</si>
  <si>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</si>
  <si>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</si>
  <si>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</si>
  <si>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</si>
  <si>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</si>
  <si>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</si>
  <si>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</si>
  <si>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</si>
  <si>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</si>
  <si>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</si>
  <si>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</si>
  <si>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</si>
  <si>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</si>
  <si>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</si>
  <si>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</si>
  <si>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</si>
  <si>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</si>
  <si>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</si>
  <si>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</si>
  <si>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</si>
  <si>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</si>
  <si>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</si>
  <si>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</si>
  <si>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</si>
  <si>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</si>
  <si>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</si>
  <si>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</si>
  <si>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</si>
  <si>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</si>
  <si>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</si>
  <si>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</si>
  <si>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</si>
  <si>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</si>
  <si>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</si>
  <si>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</si>
  <si>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</si>
  <si>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</si>
  <si>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</si>
  <si>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</si>
  <si>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</si>
  <si>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</si>
  <si>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</si>
  <si>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</si>
  <si>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</si>
  <si>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</si>
  <si>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</si>
  <si>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</si>
  <si>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</si>
  <si>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</si>
  <si>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</si>
  <si>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</si>
  <si>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</si>
  <si>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</si>
  <si>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</si>
  <si>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</si>
  <si>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</si>
  <si>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</si>
  <si>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</si>
  <si>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</si>
  <si>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</si>
  <si>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</si>
  <si>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</si>
  <si>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</si>
  <si>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</si>
  <si>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</si>
  <si>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</si>
  <si>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</si>
  <si>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</si>
  <si>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</si>
  <si>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</si>
  <si>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</si>
  <si>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</si>
  <si>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</si>
  <si>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</si>
  <si>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</si>
  <si>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</si>
  <si>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</si>
  <si>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</si>
  <si>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</si>
  <si>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</si>
  <si>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</si>
  <si>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</si>
  <si>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</si>
  <si>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</si>
  <si>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</si>
  <si>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</si>
  <si>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</si>
  <si>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</si>
  <si>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</si>
  <si>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</si>
  <si>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</si>
  <si>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</si>
  <si>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</si>
  <si>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</si>
  <si>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</si>
  <si>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</si>
  <si>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</si>
  <si>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</si>
  <si>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</si>
  <si>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</si>
  <si>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</si>
  <si>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</si>
  <si>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</si>
  <si>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</si>
  <si>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</si>
  <si>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</si>
  <si>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</si>
  <si>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</si>
  <si>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</si>
  <si>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</si>
  <si>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</si>
  <si>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</si>
  <si>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</si>
  <si>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</si>
  <si>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</si>
  <si>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</si>
  <si>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</si>
  <si>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</si>
  <si>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</si>
  <si>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</si>
  <si>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</si>
  <si>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</si>
  <si>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</si>
  <si>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</si>
  <si>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</si>
  <si>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</si>
  <si>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</si>
  <si>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</si>
  <si>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</si>
  <si>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</si>
  <si>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</si>
  <si>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</si>
  <si>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</si>
  <si>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</si>
  <si>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</si>
  <si>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</si>
  <si>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</si>
  <si>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</si>
  <si>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</si>
  <si>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</si>
  <si>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</si>
  <si>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</si>
  <si>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</si>
  <si>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</si>
  <si>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</si>
  <si>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</si>
  <si>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</si>
  <si>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</si>
  <si>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</si>
  <si>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</si>
  <si>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</si>
  <si>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</si>
  <si>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</si>
  <si>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</si>
  <si>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</si>
  <si>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</si>
  <si>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</si>
  <si>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</si>
  <si>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</si>
  <si>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</si>
  <si>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</si>
  <si>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</si>
  <si>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</si>
  <si>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</si>
  <si>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</si>
  <si>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</si>
  <si>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</si>
  <si>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</si>
  <si>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</si>
  <si>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</si>
  <si>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</si>
  <si>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</si>
  <si>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</si>
  <si>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</si>
  <si>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</si>
  <si>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</si>
  <si>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</si>
  <si>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</si>
  <si>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</si>
  <si>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</si>
  <si>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</si>
  <si>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</si>
  <si>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</si>
  <si>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</si>
  <si>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</si>
  <si>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</si>
  <si>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</si>
  <si>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</si>
  <si>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</si>
  <si>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</si>
  <si>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</si>
  <si>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</si>
  <si>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</si>
  <si>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</si>
  <si>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</si>
  <si>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</si>
  <si>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</si>
  <si>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</si>
  <si>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</si>
  <si>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</si>
  <si>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</si>
  <si>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</si>
  <si>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</si>
  <si>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</si>
  <si>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</si>
  <si>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</si>
  <si>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</si>
  <si>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</si>
  <si>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</si>
  <si>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</si>
  <si>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</si>
  <si>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</si>
  <si>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</si>
  <si>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</si>
  <si>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</si>
  <si>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</si>
  <si>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</si>
  <si>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</si>
  <si>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</si>
  <si>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</si>
  <si>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</si>
  <si>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</si>
  <si>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</si>
  <si>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</si>
  <si>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</si>
  <si>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</si>
  <si>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</si>
  <si>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</si>
  <si>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</si>
  <si>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</si>
  <si>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</si>
  <si>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</si>
  <si>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</si>
  <si>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</si>
  <si>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</si>
  <si>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</si>
  <si>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</si>
  <si>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</si>
  <si>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</si>
  <si>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</si>
  <si>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</si>
  <si>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</si>
  <si>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</si>
  <si>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</si>
  <si>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</si>
  <si>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</si>
  <si>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</si>
  <si>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</si>
  <si>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</si>
  <si>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</si>
  <si>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</si>
  <si>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</si>
  <si>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</si>
  <si>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</si>
  <si>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</si>
  <si>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</si>
  <si>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</si>
  <si>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</si>
  <si>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</si>
  <si>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</si>
  <si>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</si>
  <si>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</si>
  <si>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</si>
  <si>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</si>
  <si>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</si>
  <si>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</si>
  <si>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</si>
  <si>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</si>
  <si>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</si>
  <si>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</si>
  <si>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</si>
  <si>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</si>
  <si>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</si>
  <si>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</si>
  <si>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</si>
  <si>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</si>
  <si>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</si>
  <si>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</si>
  <si>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</si>
  <si>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</si>
  <si>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</si>
  <si>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</si>
  <si>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</si>
  <si>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</si>
  <si>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</si>
  <si>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</si>
  <si>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</si>
  <si>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</si>
  <si>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</si>
  <si>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</si>
  <si>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</si>
  <si>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</si>
  <si>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</si>
  <si>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</si>
  <si>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</si>
  <si>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</si>
  <si>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</si>
  <si>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</si>
  <si>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</si>
  <si>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</si>
  <si>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</si>
  <si>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</si>
  <si>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</si>
  <si>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</si>
  <si>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</si>
  <si>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</si>
  <si>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</si>
  <si>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</si>
  <si>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</si>
  <si>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</si>
  <si>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</si>
  <si>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</si>
  <si>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</si>
  <si>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</si>
  <si>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</si>
  <si>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</si>
  <si>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</si>
  <si>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</si>
  <si>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</si>
  <si>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</si>
  <si>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</si>
  <si>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</si>
  <si>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</si>
  <si>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</si>
  <si>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</si>
  <si>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</si>
  <si>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</si>
  <si>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</si>
  <si>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</si>
  <si>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</si>
  <si>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</si>
  <si>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</si>
  <si>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</si>
  <si>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</si>
  <si>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</si>
  <si>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</si>
  <si>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</si>
  <si>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</si>
  <si>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</si>
  <si>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</si>
  <si>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</si>
  <si>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</si>
  <si>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</si>
  <si>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</si>
  <si>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</si>
  <si>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</si>
  <si>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</si>
  <si>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</si>
  <si>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</si>
  <si>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</si>
  <si>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</si>
  <si>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</si>
  <si>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</si>
  <si>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</si>
  <si>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</si>
  <si>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</si>
  <si>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</si>
  <si>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</si>
  <si>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</si>
  <si>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</si>
  <si>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</si>
  <si>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</si>
  <si>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</si>
  <si>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</si>
  <si>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</si>
  <si>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</si>
  <si>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</si>
  <si>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</si>
  <si>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</si>
  <si>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</si>
  <si>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</si>
  <si>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</si>
  <si>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</si>
  <si>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</si>
  <si>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</si>
  <si>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</si>
  <si>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</si>
  <si>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</si>
  <si>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</si>
  <si>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</si>
  <si>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</si>
  <si>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</si>
  <si>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</si>
  <si>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</si>
  <si>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</si>
  <si>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</si>
  <si>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</si>
  <si>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</si>
  <si>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</si>
  <si>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</si>
  <si>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</si>
  <si>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</si>
  <si>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</si>
  <si>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</si>
  <si>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</si>
  <si>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</si>
  <si>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</si>
  <si>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</si>
  <si>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</si>
  <si>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</si>
  <si>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</si>
  <si>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</si>
  <si>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</si>
  <si>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</si>
  <si>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</si>
  <si>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</si>
  <si>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</si>
  <si>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</si>
  <si>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</si>
  <si>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</si>
  <si>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</si>
  <si>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</si>
  <si>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</si>
  <si>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</si>
  <si>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</si>
  <si>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</si>
  <si>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</si>
  <si>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</si>
  <si>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</si>
  <si>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</si>
  <si>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</si>
  <si>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</si>
  <si>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</si>
  <si>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</si>
  <si>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</si>
  <si>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</si>
  <si>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</si>
  <si>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</si>
  <si>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</si>
  <si>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</si>
  <si>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</si>
  <si>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</si>
  <si>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</si>
  <si>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</si>
  <si>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</si>
  <si>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</si>
  <si>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</si>
  <si>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</si>
  <si>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</si>
  <si>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</si>
  <si>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</si>
  <si>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</si>
  <si>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</si>
  <si>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</si>
  <si>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</si>
  <si>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</si>
  <si>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</si>
  <si>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</si>
  <si>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</si>
  <si>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</si>
  <si>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</si>
  <si>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</si>
  <si>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</si>
  <si>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</si>
  <si>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</si>
  <si>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</si>
  <si>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</si>
  <si>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</si>
  <si>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</si>
  <si>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</si>
  <si>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</si>
  <si>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</si>
  <si>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</si>
  <si>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</si>
  <si>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</si>
  <si>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</si>
  <si>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</si>
  <si>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</si>
  <si>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</si>
  <si>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</si>
  <si>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</si>
  <si>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</si>
  <si>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</si>
  <si>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</si>
  <si>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</si>
  <si>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</si>
  <si>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</si>
  <si>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</si>
  <si>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</si>
  <si>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</si>
  <si>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</si>
  <si>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</si>
  <si>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</si>
  <si>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</si>
  <si>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</si>
  <si>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</si>
  <si>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</si>
  <si>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</si>
  <si>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</si>
  <si>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</si>
  <si>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</si>
  <si>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</si>
  <si>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</si>
  <si>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</si>
  <si>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</si>
  <si>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</si>
  <si>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</si>
  <si>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</si>
  <si>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</si>
  <si>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</si>
  <si>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</si>
  <si>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</si>
  <si>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</si>
  <si>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</si>
  <si>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</si>
  <si>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</si>
  <si>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</si>
  <si>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</si>
  <si>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</si>
  <si>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</si>
  <si>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</si>
  <si>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</si>
  <si>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</si>
  <si>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</si>
  <si>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</si>
  <si>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</si>
  <si>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</si>
  <si>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</si>
  <si>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</si>
  <si>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</si>
  <si>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</si>
  <si>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</si>
  <si>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</si>
  <si>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</si>
  <si>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</si>
  <si>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</si>
  <si>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</si>
  <si>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</si>
  <si>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</si>
  <si>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</si>
  <si>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</si>
  <si>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</si>
  <si>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</si>
  <si>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</si>
  <si>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</si>
  <si>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</si>
  <si>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</si>
  <si>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</si>
  <si>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</si>
  <si>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</si>
  <si>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</si>
  <si>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</si>
  <si>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</si>
  <si>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</si>
  <si>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</si>
  <si>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</si>
  <si>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</si>
  <si>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</si>
  <si>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</si>
  <si>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</si>
  <si>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</si>
  <si>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</si>
  <si>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</si>
  <si>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</si>
  <si>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</si>
  <si>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</si>
  <si>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</si>
  <si>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</si>
  <si>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</si>
  <si>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</si>
  <si>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</si>
  <si>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</si>
  <si>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</si>
  <si>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</si>
  <si>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</si>
  <si>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</si>
  <si>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</si>
  <si>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</si>
  <si>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</si>
  <si>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</si>
  <si>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</si>
  <si>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</si>
  <si>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</si>
  <si>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</si>
  <si>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</si>
  <si>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</si>
  <si>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</si>
  <si>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</si>
  <si>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</si>
  <si>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</si>
  <si>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</si>
  <si>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</si>
  <si>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</si>
  <si>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</si>
  <si>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</si>
  <si>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</si>
  <si>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</si>
  <si>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</si>
  <si>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</si>
  <si>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</si>
  <si>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</si>
  <si>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</si>
  <si>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</si>
  <si>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</si>
  <si>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</si>
  <si>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</si>
  <si>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</si>
  <si>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</si>
  <si>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</si>
  <si>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</si>
  <si>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</si>
  <si>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</si>
  <si>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</si>
  <si>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</si>
  <si>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</si>
  <si>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</si>
  <si>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</si>
  <si>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</si>
  <si>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</si>
  <si>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</si>
  <si>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</si>
  <si>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</si>
  <si>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</si>
  <si>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</si>
  <si>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</si>
  <si>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</si>
  <si>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</si>
  <si>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</si>
  <si>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</si>
  <si>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</si>
  <si>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</si>
  <si>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</si>
  <si>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</si>
  <si>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</si>
  <si>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</si>
  <si>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</si>
  <si>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</si>
  <si>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</si>
  <si>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</si>
  <si>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</si>
  <si>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</si>
  <si>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</si>
  <si>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</si>
  <si>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</si>
  <si>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</si>
  <si>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</si>
  <si>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</si>
  <si>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</si>
  <si>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</si>
  <si>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</si>
  <si>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</si>
  <si>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</si>
  <si>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</si>
  <si>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</si>
  <si>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</si>
  <si>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</si>
  <si>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</si>
  <si>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</si>
  <si>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</si>
  <si>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</si>
  <si>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</si>
  <si>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</si>
  <si>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</si>
  <si>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</si>
  <si>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</si>
  <si>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</si>
  <si>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</si>
  <si>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</si>
  <si>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</si>
  <si>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</si>
  <si>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</si>
  <si>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</si>
  <si>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</si>
  <si>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</si>
  <si>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</si>
  <si>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</si>
  <si>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</si>
  <si>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</si>
  <si>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</si>
  <si>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</si>
  <si>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</si>
  <si>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</si>
  <si>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</si>
  <si>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</si>
  <si>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</si>
  <si>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</si>
  <si>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</si>
  <si>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</si>
  <si>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</si>
  <si>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</si>
  <si>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</si>
  <si>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</si>
  <si>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</si>
  <si>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</si>
  <si>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</si>
  <si>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</si>
  <si>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</si>
  <si>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</si>
  <si>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</si>
  <si>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</si>
  <si>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</si>
  <si>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</si>
  <si>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</si>
  <si>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</si>
  <si>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</si>
  <si>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</si>
  <si>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</si>
  <si>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</si>
  <si>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</si>
  <si>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</si>
  <si>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</si>
  <si>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</si>
  <si>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</si>
  <si>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</si>
  <si>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</si>
  <si>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</si>
  <si>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</si>
  <si>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</si>
  <si>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</si>
  <si>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</si>
  <si>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</si>
  <si>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</si>
  <si>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</si>
  <si>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</si>
  <si>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</si>
  <si>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</si>
  <si>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</si>
  <si>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</si>
  <si>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</si>
  <si>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</si>
  <si>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</si>
  <si>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</si>
  <si>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</si>
  <si>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</si>
  <si>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</si>
  <si>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</si>
  <si>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</si>
  <si>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</si>
  <si>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</si>
  <si>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</si>
  <si>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</si>
  <si>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</si>
  <si>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</si>
  <si>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</si>
  <si>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</si>
  <si>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</si>
  <si>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</si>
  <si>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</si>
  <si>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</si>
  <si>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</si>
  <si>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</si>
  <si>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</si>
  <si>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</si>
  <si>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</si>
  <si>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</si>
  <si>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</si>
  <si>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</si>
  <si>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</si>
  <si>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</si>
  <si>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</si>
  <si>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</si>
  <si>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</si>
  <si>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</si>
  <si>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</si>
  <si>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</si>
  <si>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</si>
  <si>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</si>
  <si>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</si>
  <si>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</si>
  <si>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</si>
  <si>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</si>
  <si>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</si>
  <si>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</si>
  <si>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</si>
  <si>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</si>
  <si>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</si>
  <si>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</si>
  <si>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</si>
  <si>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</si>
  <si>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</si>
  <si>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</si>
  <si>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</si>
  <si>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</si>
  <si>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</si>
  <si>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</si>
  <si>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</si>
  <si>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</si>
  <si>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</si>
  <si>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</si>
  <si>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</si>
  <si>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</si>
  <si>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</si>
  <si>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</si>
  <si>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</si>
  <si>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</si>
  <si>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</si>
  <si>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</si>
  <si>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</si>
  <si>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</si>
  <si>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</si>
  <si>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</si>
  <si>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</si>
  <si>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</si>
  <si>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</si>
  <si>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</si>
  <si>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</si>
  <si>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</si>
  <si>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</si>
  <si>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</si>
  <si>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</si>
  <si>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</si>
  <si>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</si>
  <si>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</si>
  <si>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</si>
  <si>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</si>
  <si>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</si>
  <si>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</si>
  <si>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</si>
  <si>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</si>
  <si>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</si>
  <si>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</si>
  <si>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</si>
  <si>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</si>
  <si>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</si>
  <si>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</si>
  <si>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</si>
  <si>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</si>
  <si>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</si>
  <si>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</si>
  <si>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</si>
  <si>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</si>
  <si>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</si>
  <si>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</si>
  <si>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</si>
  <si>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</si>
  <si>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</si>
  <si>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</si>
  <si>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</si>
  <si>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</si>
  <si>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</si>
  <si>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</si>
  <si>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</si>
  <si>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</si>
  <si>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</si>
  <si>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</si>
  <si>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</si>
  <si>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</si>
  <si>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</si>
  <si>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</si>
  <si>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</si>
  <si>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</si>
  <si>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</si>
  <si>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</si>
  <si>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</si>
  <si>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</si>
  <si>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</si>
  <si>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</si>
  <si>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</si>
  <si>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</si>
  <si>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</si>
  <si>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</si>
  <si>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</si>
  <si>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</si>
  <si>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</si>
  <si>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</si>
  <si>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</si>
  <si>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</si>
  <si>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</si>
  <si>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</si>
  <si>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</si>
  <si>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</si>
  <si>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</si>
  <si>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</si>
  <si>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</si>
  <si>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</si>
  <si>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</si>
  <si>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</si>
  <si>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</si>
  <si>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</si>
  <si>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</si>
  <si>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</si>
  <si>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</si>
  <si>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</si>
  <si>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</si>
  <si>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</si>
  <si>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</si>
  <si>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</si>
  <si>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</si>
  <si>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</si>
  <si>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</si>
  <si>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</si>
  <si>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</si>
  <si>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</si>
  <si>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</si>
  <si>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</si>
  <si>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</si>
  <si>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</si>
  <si>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</si>
  <si>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</si>
  <si>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</si>
  <si>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</si>
  <si>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</si>
  <si>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</si>
  <si>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</si>
  <si>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</si>
  <si>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</si>
  <si>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</si>
  <si>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</si>
  <si>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</si>
  <si>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</si>
  <si>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</si>
  <si>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</si>
  <si>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</si>
  <si>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</si>
  <si>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</si>
  <si>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</si>
  <si>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</si>
  <si>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</si>
  <si>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</si>
  <si>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</si>
  <si>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</si>
  <si>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</si>
  <si>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</si>
  <si>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</si>
  <si>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</si>
  <si>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</si>
  <si>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</si>
  <si>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</si>
  <si>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</si>
  <si>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</si>
  <si>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</si>
  <si>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</si>
  <si>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</si>
  <si>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</si>
  <si>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</si>
  <si>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</si>
  <si>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</si>
  <si>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</si>
  <si>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</si>
  <si>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</si>
  <si>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</si>
  <si>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</si>
  <si>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</si>
  <si>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</si>
  <si>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</si>
  <si>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</si>
  <si>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</si>
  <si>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</si>
  <si>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</si>
  <si>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</si>
  <si>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</si>
  <si>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</si>
  <si>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</si>
  <si>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</si>
  <si>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</si>
  <si>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</si>
  <si>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</si>
  <si>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</si>
  <si>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</si>
  <si>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</si>
  <si>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</si>
  <si>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</si>
  <si>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</si>
  <si>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</si>
  <si>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</si>
  <si>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</si>
  <si>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</si>
  <si>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</si>
  <si>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</si>
  <si>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</si>
  <si>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</si>
  <si>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</si>
  <si>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</si>
  <si>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</si>
  <si>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</si>
  <si>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</si>
  <si>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</si>
  <si>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</si>
  <si>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</si>
  <si>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</si>
  <si>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</si>
  <si>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</si>
  <si>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</si>
  <si>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</si>
  <si>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</si>
  <si>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</si>
  <si>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</si>
  <si>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</si>
  <si>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</si>
  <si>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</si>
  <si>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</si>
  <si>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</si>
  <si>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</si>
  <si>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</si>
  <si>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</si>
  <si>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</si>
  <si>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</si>
  <si>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</si>
  <si>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</si>
  <si>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</si>
  <si>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</si>
  <si>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</si>
  <si>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</si>
  <si>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</si>
  <si>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</si>
  <si>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</si>
  <si>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</si>
  <si>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</si>
  <si>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</si>
  <si>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</si>
  <si>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</si>
  <si>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</si>
  <si>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</si>
  <si>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</si>
  <si>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</si>
  <si>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</si>
  <si>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</si>
  <si>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</si>
  <si>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</si>
  <si>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</si>
  <si>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</si>
  <si>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</si>
  <si>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</si>
  <si>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</si>
  <si>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</si>
  <si>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</si>
  <si>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</si>
  <si>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</si>
  <si>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</si>
  <si>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</si>
  <si>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</si>
  <si>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</si>
  <si>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</si>
  <si>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</si>
  <si>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</si>
  <si>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</si>
  <si>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</si>
  <si>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</si>
  <si>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</si>
  <si>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</si>
  <si>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</si>
  <si>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</si>
  <si>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</si>
  <si>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</si>
  <si>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</si>
  <si>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</si>
  <si>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</si>
  <si>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</si>
  <si>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</si>
  <si>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</si>
  <si>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</si>
  <si>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</si>
  <si>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</si>
  <si>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</si>
  <si>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</si>
  <si>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</si>
  <si>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</si>
  <si>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</si>
  <si>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</si>
  <si>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</si>
  <si>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</si>
  <si>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</si>
  <si>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</si>
  <si>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</si>
  <si>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</si>
  <si>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</si>
  <si>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</si>
  <si>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</si>
  <si>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</si>
  <si>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</si>
  <si>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</si>
  <si>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</si>
  <si>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</si>
  <si>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</si>
  <si>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</si>
  <si>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</si>
  <si>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</si>
  <si>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</si>
  <si>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</si>
  <si>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</si>
  <si>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</si>
  <si>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</si>
  <si>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</si>
  <si>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</si>
  <si>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</si>
  <si>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</si>
  <si>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</si>
  <si>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</si>
  <si>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</si>
  <si>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</si>
  <si>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</si>
  <si>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</si>
  <si>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</si>
  <si>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</si>
  <si>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</si>
  <si>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</si>
  <si>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</si>
  <si>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</si>
  <si>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</si>
  <si>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</si>
  <si>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</si>
  <si>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</si>
  <si>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</si>
  <si>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</si>
  <si>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</si>
  <si>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</si>
  <si>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</si>
  <si>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</si>
  <si>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</si>
  <si>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</si>
  <si>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</si>
  <si>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</si>
  <si>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</si>
  <si>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</si>
  <si>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</si>
  <si>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</si>
  <si>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</si>
  <si>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</si>
  <si>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</si>
  <si>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</si>
  <si>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</si>
  <si>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</si>
  <si>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</si>
  <si>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</si>
  <si>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</si>
  <si>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</si>
  <si>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</si>
  <si>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</si>
  <si>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</si>
  <si>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</si>
  <si>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</si>
  <si>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</si>
  <si>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</si>
  <si>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</si>
  <si>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</si>
  <si>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</si>
  <si>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</si>
  <si>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</si>
  <si>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</si>
  <si>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</si>
  <si>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</si>
  <si>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</si>
  <si>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</si>
  <si>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</si>
  <si>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</si>
  <si>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</si>
  <si>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</si>
  <si>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</si>
  <si>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</si>
  <si>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</si>
  <si>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</si>
  <si>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</si>
  <si>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</si>
  <si>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</si>
  <si>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</si>
  <si>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</si>
  <si>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</si>
  <si>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</si>
  <si>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</si>
  <si>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</si>
  <si>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</si>
  <si>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</si>
  <si>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</si>
  <si>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</si>
  <si>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</si>
  <si>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</si>
  <si>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</si>
  <si>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</si>
  <si>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</si>
  <si>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</si>
  <si>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</si>
  <si>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</si>
  <si>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</si>
  <si>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</si>
  <si>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</si>
  <si>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</si>
  <si>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</si>
  <si>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</si>
  <si>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</si>
  <si>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</si>
  <si>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</si>
  <si>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</si>
  <si>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</si>
  <si>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</si>
  <si>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</si>
  <si>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</si>
  <si>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</si>
  <si>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</si>
  <si>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</si>
  <si>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</si>
  <si>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</si>
  <si>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</si>
  <si>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</si>
  <si>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</si>
  <si>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</si>
  <si>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</si>
  <si>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</si>
  <si>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</si>
  <si>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</si>
  <si>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</si>
  <si>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</si>
  <si>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</si>
  <si>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</si>
  <si>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</si>
  <si>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</si>
  <si>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</si>
  <si>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</si>
  <si>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</si>
  <si>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</si>
  <si>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</si>
  <si>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</si>
  <si>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</si>
  <si>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</si>
  <si>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</si>
  <si>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</si>
  <si>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</si>
  <si>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</si>
  <si>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</si>
  <si>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</si>
  <si>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</si>
  <si>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</si>
  <si>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</si>
  <si>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</si>
  <si>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</si>
  <si>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</si>
  <si>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</si>
  <si>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</si>
  <si>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</si>
  <si>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</si>
  <si>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</si>
  <si>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</si>
  <si>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</si>
  <si>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</si>
  <si>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</si>
  <si>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</si>
  <si>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</si>
  <si>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</si>
  <si>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</si>
  <si>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</si>
  <si>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</si>
  <si>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</si>
  <si>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</si>
  <si>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</si>
  <si>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</si>
  <si>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</si>
  <si>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</si>
  <si>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</si>
  <si>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</si>
  <si>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</si>
  <si>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</si>
  <si>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</si>
  <si>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</si>
  <si>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</si>
  <si>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</si>
  <si>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</si>
  <si>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</si>
  <si>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</si>
  <si>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</si>
  <si>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</si>
  <si>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</si>
  <si>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</si>
  <si>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</si>
  <si>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</si>
  <si>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</si>
  <si>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</si>
  <si>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</si>
  <si>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</si>
  <si>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</si>
  <si>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</si>
  <si>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</si>
  <si>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</si>
  <si>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</si>
  <si>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</si>
  <si>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</si>
  <si>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</si>
  <si>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</si>
  <si>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</si>
  <si>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</si>
  <si>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</si>
  <si>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</si>
  <si>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</si>
  <si>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</si>
  <si>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</si>
  <si>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</si>
  <si>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</si>
  <si>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</si>
  <si>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</si>
  <si>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</si>
  <si>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</si>
  <si>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</si>
  <si>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</si>
  <si>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</si>
  <si>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</si>
  <si>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</si>
  <si>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</si>
  <si>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</si>
  <si>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</si>
  <si>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</si>
  <si>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</si>
  <si>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</si>
  <si>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</si>
  <si>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</si>
  <si>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</si>
  <si>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</si>
  <si>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</si>
  <si>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</si>
  <si>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</si>
  <si>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</si>
  <si>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</si>
  <si>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</si>
  <si>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</si>
  <si>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</si>
  <si>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</si>
  <si>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</si>
  <si>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</si>
  <si>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</si>
  <si>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</si>
  <si>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</si>
  <si>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</si>
  <si>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</si>
  <si>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</si>
  <si>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</si>
  <si>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</si>
  <si>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</si>
  <si>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</si>
  <si>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</si>
  <si>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</si>
  <si>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</si>
  <si>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</si>
  <si>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</si>
  <si>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</si>
  <si>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</si>
  <si>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</si>
  <si>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</si>
  <si>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</si>
  <si>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</si>
  <si>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</si>
  <si>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</si>
  <si>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</si>
  <si>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</si>
  <si>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</si>
  <si>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</si>
  <si>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</si>
  <si>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</si>
  <si>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</si>
  <si>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</si>
  <si>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</si>
  <si>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</si>
  <si>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</si>
  <si>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</si>
  <si>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</si>
  <si>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</si>
  <si>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</si>
  <si>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</si>
  <si>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</si>
  <si>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</si>
  <si>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</si>
  <si>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</si>
  <si>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</si>
  <si>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</si>
  <si>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</si>
  <si>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</si>
  <si>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</si>
  <si>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</si>
  <si>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</si>
  <si>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</si>
  <si>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</si>
  <si>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</si>
  <si>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</si>
  <si>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</si>
  <si>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</si>
  <si>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</si>
  <si>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</si>
  <si>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</si>
  <si>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</si>
  <si>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</si>
  <si>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</si>
  <si>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</si>
  <si>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</si>
  <si>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</si>
  <si>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</si>
  <si>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</si>
  <si>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</si>
  <si>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</si>
  <si>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</si>
  <si>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</si>
  <si>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</si>
  <si>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</si>
  <si>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</si>
  <si>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</si>
  <si>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</si>
  <si>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</si>
  <si>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</si>
  <si>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</si>
  <si>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</si>
  <si>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</si>
  <si>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</si>
  <si>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</si>
  <si>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</si>
  <si>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</si>
  <si>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</si>
  <si>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</si>
  <si>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</si>
  <si>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</si>
  <si>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</si>
  <si>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</si>
  <si>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</si>
  <si>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</si>
  <si>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</si>
  <si>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</si>
  <si>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</si>
  <si>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</si>
  <si>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</si>
  <si>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</si>
  <si>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</si>
  <si>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</si>
  <si>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</si>
  <si>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</si>
  <si>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</si>
  <si>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</si>
  <si>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</si>
  <si>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</si>
  <si>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</si>
  <si>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</si>
  <si>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</si>
  <si>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</si>
  <si>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</si>
  <si>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</si>
  <si>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</si>
  <si>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</si>
  <si>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</si>
  <si>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</si>
  <si>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</si>
  <si>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</si>
  <si>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</si>
  <si>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</si>
  <si>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</si>
  <si>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</si>
  <si>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</si>
  <si>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</si>
  <si>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</si>
  <si>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</si>
  <si>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</si>
  <si>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</si>
  <si>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</si>
  <si>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</si>
  <si>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</si>
  <si>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</si>
  <si>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</si>
  <si>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</si>
  <si>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</si>
  <si>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</si>
  <si>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</si>
  <si>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</si>
  <si>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</si>
  <si>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</si>
  <si>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</si>
  <si>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</si>
  <si>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</si>
  <si>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</si>
  <si>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</si>
  <si>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</si>
  <si>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</si>
  <si>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</si>
  <si>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</si>
  <si>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</si>
  <si>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</si>
  <si>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</si>
  <si>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</si>
  <si>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</si>
  <si>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</si>
  <si>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</si>
  <si>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</si>
  <si>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</si>
  <si>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</si>
  <si>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</si>
  <si>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</si>
  <si>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</si>
  <si>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</si>
  <si>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</si>
  <si>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</si>
  <si>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</si>
  <si>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</si>
  <si>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</si>
  <si>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</si>
  <si>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</si>
  <si>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</si>
  <si>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</si>
  <si>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</si>
  <si>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</si>
  <si>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</si>
  <si>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</si>
  <si>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</si>
  <si>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</si>
  <si>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</si>
  <si>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</si>
  <si>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</si>
  <si>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</si>
  <si>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</si>
  <si>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</si>
  <si>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</si>
  <si>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</si>
  <si>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</si>
  <si>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</si>
  <si>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</si>
  <si>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</si>
  <si>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</si>
  <si>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</si>
  <si>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</si>
  <si>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</si>
  <si>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</si>
  <si>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</si>
  <si>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</si>
  <si>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</si>
  <si>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</si>
  <si>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</si>
  <si>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</si>
  <si>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</si>
  <si>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</si>
  <si>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</si>
  <si>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</si>
  <si>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</si>
  <si>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</si>
  <si>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</si>
  <si>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</si>
  <si>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</si>
  <si>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</si>
  <si>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</si>
  <si>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</si>
  <si>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</si>
  <si>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</si>
  <si>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</si>
  <si>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</si>
  <si>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</si>
  <si>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</si>
  <si>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</si>
  <si>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</si>
  <si>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</si>
  <si>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</si>
  <si>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</si>
  <si>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</si>
  <si>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</si>
  <si>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</si>
  <si>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</si>
  <si>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</si>
  <si>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</si>
  <si>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</si>
  <si>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</si>
  <si>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</si>
  <si>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</si>
  <si>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</si>
  <si>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</si>
  <si>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</si>
  <si>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</si>
  <si>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</si>
  <si>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</si>
  <si>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</si>
  <si>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</si>
  <si>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</si>
  <si>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</si>
  <si>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</si>
  <si>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</si>
  <si>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</si>
  <si>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</si>
  <si>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</si>
  <si>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</si>
  <si>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</si>
  <si>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</si>
  <si>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</si>
  <si>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</si>
  <si>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</si>
  <si>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</si>
  <si>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</si>
  <si>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</si>
  <si>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</si>
  <si>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</si>
  <si>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</si>
  <si>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</si>
  <si>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</si>
  <si>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</si>
  <si>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</si>
  <si>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</si>
  <si>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</si>
  <si>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</si>
  <si>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</si>
  <si>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</si>
  <si>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</si>
  <si>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</si>
  <si>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</si>
  <si>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</si>
  <si>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</si>
  <si>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</si>
  <si>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</si>
  <si>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</si>
  <si>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</si>
  <si>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</si>
  <si>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</si>
  <si>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</si>
  <si>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</si>
  <si>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</si>
  <si>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</si>
  <si>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</si>
  <si>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</si>
  <si>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</si>
  <si>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</si>
  <si>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</si>
  <si>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</si>
  <si>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</si>
  <si>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</si>
  <si>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</si>
  <si>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</si>
  <si>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</si>
  <si>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</si>
  <si>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</si>
  <si>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</si>
  <si>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</si>
  <si>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</si>
  <si>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</si>
  <si>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</si>
  <si>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</si>
  <si>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</si>
  <si>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</si>
  <si>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</si>
  <si>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</si>
  <si>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</si>
  <si>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</si>
  <si>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</si>
  <si>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</si>
  <si>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</si>
  <si>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</si>
  <si>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</si>
  <si>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</si>
  <si>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</si>
  <si>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</si>
  <si>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</si>
  <si>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</si>
  <si>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</si>
  <si>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</si>
  <si>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</si>
  <si>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</si>
  <si>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</si>
  <si>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</si>
  <si>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</si>
  <si>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</si>
  <si>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</si>
  <si>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</si>
  <si>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</si>
  <si>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</si>
  <si>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</si>
  <si>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</si>
  <si>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</si>
  <si>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</si>
  <si>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</si>
  <si>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</si>
  <si>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</si>
  <si>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</si>
  <si>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</si>
  <si>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</si>
  <si>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</si>
  <si>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</si>
  <si>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</si>
  <si>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</si>
  <si>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</si>
  <si>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</si>
  <si>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</si>
  <si>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</si>
  <si>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</si>
  <si>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</si>
  <si>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</si>
  <si>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</si>
  <si>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</si>
  <si>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</si>
  <si>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</si>
  <si>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</si>
  <si>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</si>
  <si>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</si>
  <si>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</si>
  <si>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</si>
  <si>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</si>
  <si>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</si>
  <si>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</si>
  <si>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</si>
  <si>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</si>
  <si>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</si>
  <si>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</si>
  <si>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</si>
  <si>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</si>
  <si>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</si>
  <si>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</si>
  <si>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</si>
  <si>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</si>
  <si>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</si>
  <si>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</si>
  <si>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</si>
  <si>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</si>
  <si>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</si>
  <si>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</si>
  <si>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</si>
  <si>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</si>
  <si>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</si>
  <si>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</si>
  <si>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</si>
  <si>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</si>
  <si>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</si>
  <si>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</si>
  <si>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</si>
  <si>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</si>
  <si>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</si>
  <si>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</si>
  <si>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</si>
  <si>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</si>
  <si>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</si>
  <si>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</si>
  <si>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</si>
  <si>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</si>
  <si>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</si>
  <si>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</si>
  <si>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</si>
  <si>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</si>
  <si>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</si>
  <si>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</si>
  <si>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</si>
  <si>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</si>
  <si>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</si>
  <si>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</si>
  <si>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</si>
  <si>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</si>
  <si>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</si>
  <si>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</si>
  <si>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</si>
  <si>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</si>
  <si>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</si>
  <si>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</si>
  <si>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</si>
  <si>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</si>
  <si>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</si>
  <si>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</si>
  <si>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</si>
  <si>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</si>
  <si>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</si>
  <si>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</si>
  <si>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</si>
  <si>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</si>
  <si>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</si>
  <si>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</si>
  <si>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</si>
  <si>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</si>
  <si>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</si>
  <si>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</si>
  <si>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</si>
  <si>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</si>
  <si>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</si>
  <si>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</si>
  <si>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</si>
  <si>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</si>
  <si>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</si>
  <si>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</si>
  <si>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</si>
  <si>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</si>
  <si>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</si>
  <si>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</si>
  <si>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</si>
  <si>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</si>
  <si>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</si>
  <si>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</si>
  <si>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</si>
  <si>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</si>
  <si>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</si>
  <si>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</si>
  <si>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</si>
  <si>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</si>
  <si>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</si>
  <si>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</si>
  <si>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</si>
  <si>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</si>
  <si>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</si>
  <si>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</si>
  <si>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</si>
  <si>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</si>
  <si>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</si>
  <si>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</si>
  <si>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</si>
  <si>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</si>
  <si>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</si>
  <si>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</si>
  <si>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</si>
  <si>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</si>
  <si>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</si>
  <si>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</si>
  <si>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</si>
  <si>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</si>
  <si>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</si>
  <si>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</si>
  <si>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</si>
  <si>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</si>
  <si>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</si>
  <si>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</si>
  <si>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</si>
  <si>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</si>
  <si>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</si>
  <si>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</si>
  <si>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</si>
  <si>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</si>
  <si>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</si>
  <si>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</si>
  <si>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</si>
  <si>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</si>
  <si>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</si>
  <si>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</si>
  <si>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</si>
  <si>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</si>
  <si>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</si>
  <si>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</si>
  <si>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</si>
  <si>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</si>
  <si>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</si>
  <si>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</si>
  <si>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</si>
  <si>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</si>
  <si>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</si>
  <si>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</si>
  <si>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</si>
  <si>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</si>
  <si>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</si>
  <si>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</si>
  <si>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</si>
  <si>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</si>
  <si>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</si>
  <si>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</si>
  <si>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</si>
  <si>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</si>
  <si>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</si>
  <si>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</si>
  <si>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</si>
  <si>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</si>
  <si>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</si>
  <si>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</si>
  <si>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</si>
  <si>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</si>
  <si>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</si>
  <si>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</si>
  <si>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</si>
  <si>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</si>
  <si>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</si>
  <si>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</si>
  <si>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</si>
  <si>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</si>
  <si>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</si>
  <si>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</si>
  <si>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</si>
  <si>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</si>
  <si>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</si>
  <si>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</si>
  <si>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</si>
  <si>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</si>
  <si>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</si>
  <si>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</si>
  <si>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</si>
  <si>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</si>
  <si>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</si>
  <si>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</si>
  <si>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</si>
  <si>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</si>
  <si>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</si>
  <si>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</si>
  <si>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</si>
  <si>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</si>
  <si>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</si>
  <si>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</si>
  <si>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</si>
  <si>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</si>
  <si>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</si>
  <si>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</si>
  <si>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</si>
  <si>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</si>
  <si>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</si>
  <si>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</si>
  <si>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</si>
  <si>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</si>
  <si>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</si>
  <si>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</si>
  <si>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</si>
  <si>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</si>
  <si>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</si>
  <si>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</si>
  <si>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</si>
  <si>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</si>
  <si>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</si>
  <si>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</si>
  <si>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</si>
  <si>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</si>
  <si>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</si>
  <si>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</si>
  <si>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</si>
  <si>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</si>
  <si>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</si>
  <si>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</si>
  <si>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</si>
  <si>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</si>
  <si>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</si>
  <si>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</si>
  <si>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</si>
  <si>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</si>
  <si>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</si>
  <si>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</si>
  <si>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</si>
  <si>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</si>
  <si>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</si>
  <si>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</si>
  <si>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</si>
  <si>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</si>
  <si>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</si>
  <si>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</si>
  <si>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</si>
  <si>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</si>
  <si>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</si>
  <si>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</si>
  <si>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</si>
  <si>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</si>
  <si>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</si>
  <si>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</si>
  <si>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</si>
  <si>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</si>
  <si>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</si>
  <si>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</si>
  <si>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</si>
  <si>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</si>
  <si>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</si>
  <si>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</si>
  <si>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</si>
  <si>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</si>
  <si>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</si>
  <si>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</si>
  <si>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</si>
  <si>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</si>
  <si>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</si>
  <si>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</si>
  <si>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</si>
  <si>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</si>
  <si>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</si>
  <si>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</si>
  <si>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</si>
  <si>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</si>
  <si>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</si>
  <si>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</si>
  <si>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</si>
  <si>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</si>
  <si>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</si>
  <si>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</si>
  <si>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</si>
  <si>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</si>
  <si>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</si>
  <si>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</si>
  <si>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</si>
  <si>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</si>
  <si>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</si>
  <si>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</si>
  <si>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</si>
  <si>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</si>
  <si>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</si>
  <si>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</si>
  <si>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</si>
  <si>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</si>
  <si>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</si>
  <si>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</si>
  <si>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</si>
  <si>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</si>
  <si>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</si>
  <si>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</si>
  <si>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</si>
  <si>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</si>
  <si>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</si>
  <si>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</si>
  <si>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</si>
  <si>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</si>
  <si>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</si>
  <si>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</si>
  <si>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</si>
  <si>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</si>
  <si>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</si>
  <si>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</si>
  <si>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</si>
  <si>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</si>
  <si>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</si>
  <si>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</si>
  <si>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</si>
  <si>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</si>
  <si>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</si>
  <si>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</si>
  <si>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</si>
  <si>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</si>
  <si>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</si>
  <si>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</si>
  <si>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</si>
  <si>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</si>
  <si>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</si>
  <si>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</si>
  <si>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</si>
  <si>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</si>
  <si>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</si>
  <si>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</si>
  <si>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</si>
  <si>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</si>
  <si>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</si>
  <si>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</si>
  <si>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</si>
  <si>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</si>
  <si>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</si>
  <si>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</si>
  <si>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</si>
  <si>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</si>
  <si>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</si>
  <si>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</si>
  <si>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</si>
  <si>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</si>
  <si>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</si>
  <si>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</si>
  <si>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</si>
  <si>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</si>
  <si>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</si>
  <si>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</si>
  <si>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</si>
  <si>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</si>
  <si>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</si>
  <si>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</si>
  <si>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</si>
  <si>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</si>
  <si>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</si>
  <si>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</si>
  <si>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</si>
  <si>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</si>
  <si>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</si>
  <si>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</si>
  <si>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</si>
  <si>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</si>
  <si>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</si>
  <si>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</si>
  <si>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</si>
  <si>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</si>
  <si>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</si>
  <si>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</si>
  <si>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</si>
  <si>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</si>
  <si>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</si>
  <si>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</si>
  <si>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</si>
  <si>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</si>
  <si>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</si>
  <si>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</si>
  <si>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</si>
  <si>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</si>
  <si>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</si>
  <si>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</si>
  <si>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</si>
  <si>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</si>
  <si>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</si>
  <si>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</si>
  <si>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</si>
  <si>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</si>
  <si>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</si>
  <si>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</si>
  <si>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</si>
  <si>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</si>
  <si>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</si>
  <si>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</si>
  <si>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</si>
  <si>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</si>
  <si>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</si>
  <si>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</si>
  <si>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</si>
  <si>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</si>
  <si>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</si>
  <si>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</si>
  <si>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</si>
  <si>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</si>
  <si>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</si>
  <si>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</si>
  <si>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</si>
  <si>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</si>
  <si>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</si>
  <si>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</si>
  <si>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</si>
  <si>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</si>
  <si>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</si>
  <si>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</si>
  <si>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</si>
  <si>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</si>
  <si>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</si>
  <si>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</si>
  <si>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</si>
  <si>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</si>
  <si>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</si>
  <si>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</si>
  <si>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</si>
  <si>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</si>
  <si>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</si>
  <si>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</si>
  <si>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</si>
  <si>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</si>
  <si>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</si>
  <si>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</si>
  <si>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</si>
  <si>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</si>
  <si>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</si>
  <si>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</si>
  <si>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</si>
  <si>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</si>
  <si>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</si>
  <si>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</si>
  <si>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</si>
  <si>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</si>
  <si>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</si>
  <si>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</si>
  <si>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</si>
  <si>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</si>
  <si>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</si>
  <si>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</si>
  <si>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</si>
  <si>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</si>
  <si>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</si>
  <si>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</si>
  <si>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</si>
  <si>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</si>
  <si>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</si>
  <si>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</si>
  <si>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</si>
  <si>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</si>
  <si>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</si>
  <si>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</si>
  <si>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</si>
  <si>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</si>
  <si>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</si>
  <si>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</si>
  <si>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</si>
  <si>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</si>
  <si>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</si>
  <si>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</si>
  <si>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</si>
  <si>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</si>
  <si>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</si>
  <si>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</si>
  <si>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</si>
  <si>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</si>
  <si>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</si>
  <si>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</si>
  <si>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</si>
  <si>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</si>
  <si>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</si>
  <si>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</si>
  <si>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</si>
  <si>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</si>
  <si>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</si>
  <si>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</si>
  <si>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</si>
  <si>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</si>
  <si>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</si>
  <si>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</si>
  <si>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</si>
  <si>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</si>
  <si>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</si>
  <si>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</si>
  <si>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</si>
  <si>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</si>
  <si>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</si>
  <si>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</si>
  <si>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</si>
  <si>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</si>
  <si>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</si>
  <si>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</si>
  <si>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</si>
  <si>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</si>
  <si>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</si>
  <si>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</si>
  <si>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</si>
  <si>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</si>
  <si>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</si>
  <si>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</si>
  <si>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</si>
  <si>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</si>
  <si>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</si>
  <si>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</si>
  <si>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</si>
  <si>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</si>
  <si>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</si>
  <si>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</si>
  <si>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</si>
  <si>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</si>
  <si>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</si>
  <si>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</si>
  <si>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</si>
  <si>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</si>
  <si>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</si>
  <si>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</si>
  <si>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</si>
  <si>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</si>
  <si>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</si>
  <si>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</si>
  <si>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</si>
  <si>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</si>
  <si>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</si>
  <si>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</si>
  <si>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</si>
  <si>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</si>
  <si>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</si>
  <si>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</si>
  <si>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</si>
  <si>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</si>
  <si>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</si>
  <si>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</si>
  <si>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</si>
  <si>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</si>
  <si>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</si>
  <si>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</si>
  <si>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</si>
  <si>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</si>
  <si>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</si>
  <si>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</si>
  <si>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</si>
  <si>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</si>
  <si>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</si>
  <si>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</si>
  <si>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</si>
  <si>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</si>
  <si>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</si>
  <si>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</si>
  <si>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</si>
  <si>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</si>
  <si>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</si>
  <si>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</si>
  <si>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</si>
  <si>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</si>
  <si>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</si>
  <si>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</si>
  <si>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</si>
  <si>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</si>
  <si>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</si>
  <si>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</si>
  <si>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</si>
  <si>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</si>
  <si>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</si>
  <si>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</si>
  <si>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</si>
  <si>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</si>
  <si>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</si>
  <si>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</si>
  <si>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</si>
  <si>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</si>
  <si>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</si>
  <si>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</si>
  <si>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</si>
  <si>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</si>
  <si>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</si>
  <si>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</si>
  <si>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</si>
  <si>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</si>
  <si>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</si>
  <si>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</si>
  <si>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</si>
  <si>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</si>
  <si>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</si>
  <si>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</si>
  <si>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</si>
  <si>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</si>
  <si>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</si>
  <si>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</si>
  <si>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</si>
  <si>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</si>
  <si>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</si>
  <si>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</si>
  <si>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</si>
  <si>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</si>
  <si>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</si>
  <si>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</si>
  <si>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</si>
  <si>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</si>
  <si>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</si>
  <si>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</si>
  <si>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</si>
  <si>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</si>
  <si>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</si>
  <si>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</si>
  <si>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</si>
  <si>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</si>
  <si>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</si>
  <si>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</si>
  <si>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</si>
  <si>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</si>
  <si>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</si>
  <si>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</si>
  <si>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</si>
  <si>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</si>
  <si>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</si>
  <si>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</si>
  <si>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</si>
  <si>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</si>
  <si>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</si>
  <si>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</si>
  <si>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</si>
  <si>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</si>
  <si>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</si>
  <si>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</si>
  <si>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</si>
  <si>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</si>
  <si>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</si>
  <si>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</si>
  <si>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</si>
  <si>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</si>
  <si>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</si>
  <si>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</si>
  <si>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</si>
  <si>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</si>
  <si>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</si>
  <si>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</si>
  <si>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</si>
  <si>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</si>
  <si>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</si>
  <si>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</si>
  <si>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</si>
  <si>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</si>
  <si>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</si>
  <si>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</si>
  <si>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</si>
  <si>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</si>
  <si>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</si>
  <si>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</si>
  <si>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</si>
  <si>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</si>
  <si>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</si>
  <si>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</si>
  <si>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</si>
  <si>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</si>
  <si>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</si>
  <si>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</si>
  <si>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</si>
  <si>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</si>
  <si>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</si>
  <si>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</si>
  <si>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</si>
  <si>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</si>
  <si>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</si>
  <si>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</si>
  <si>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</si>
  <si>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</si>
  <si>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</si>
  <si>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</si>
  <si>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</si>
  <si>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</si>
  <si>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</si>
  <si>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</si>
  <si>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</si>
  <si>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</si>
  <si>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</si>
  <si>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</si>
  <si>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</si>
  <si>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</si>
  <si>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</si>
  <si>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</si>
  <si>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</si>
  <si>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</si>
  <si>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</si>
  <si>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</si>
  <si>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</si>
  <si>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</si>
  <si>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</si>
  <si>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</si>
  <si>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</si>
  <si>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</si>
  <si>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</si>
  <si>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</si>
  <si>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</si>
  <si>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</si>
  <si>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</si>
  <si>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</si>
  <si>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</si>
  <si>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</si>
  <si>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</si>
  <si>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</si>
  <si>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</si>
  <si>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</si>
  <si>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</si>
  <si>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</si>
  <si>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</si>
  <si>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</si>
  <si>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</si>
  <si>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</si>
  <si>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</si>
  <si>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</si>
  <si>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</si>
  <si>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</si>
  <si>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</si>
  <si>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</si>
  <si>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</si>
  <si>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</si>
  <si>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</si>
  <si>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</si>
  <si>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</si>
  <si>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</si>
  <si>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</si>
  <si>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</si>
  <si>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</si>
  <si>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</si>
  <si>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</si>
  <si>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</si>
  <si>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</si>
  <si>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</si>
  <si>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</si>
  <si>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</si>
  <si>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</si>
  <si>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</si>
  <si>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</si>
  <si>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</si>
  <si>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</si>
  <si>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</si>
  <si>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</si>
  <si>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</si>
  <si>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</si>
  <si>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</si>
  <si>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</si>
  <si>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</si>
  <si>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</si>
  <si>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</si>
  <si>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</si>
  <si>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</si>
  <si>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</si>
  <si>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</si>
  <si>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</si>
  <si>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</si>
  <si>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</si>
  <si>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</si>
  <si>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</si>
  <si>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</si>
  <si>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</si>
  <si>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</si>
  <si>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</si>
  <si>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</si>
  <si>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</si>
  <si>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</si>
  <si>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</si>
  <si>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</si>
  <si>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</si>
  <si>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</si>
  <si>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</si>
  <si>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</si>
  <si>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</si>
  <si>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</si>
  <si>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</si>
  <si>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</si>
  <si>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</si>
  <si>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</si>
  <si>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</si>
  <si>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</si>
  <si>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</si>
  <si>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</si>
  <si>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</si>
  <si>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</si>
  <si>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</si>
  <si>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</si>
  <si>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</si>
  <si>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</si>
  <si>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</si>
  <si>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</si>
  <si>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</si>
  <si>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</si>
  <si>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</si>
  <si>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</si>
  <si>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</si>
  <si>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</si>
  <si>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</si>
  <si>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</si>
  <si>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</si>
  <si>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</si>
  <si>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</si>
  <si>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</si>
  <si>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</si>
  <si>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</si>
  <si>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</si>
  <si>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</si>
  <si>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</si>
  <si>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</si>
  <si>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</si>
  <si>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</si>
  <si>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</si>
  <si>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</si>
  <si>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</si>
  <si>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</si>
  <si>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</si>
  <si>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</si>
  <si>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</si>
  <si>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</si>
  <si>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</si>
  <si>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</si>
  <si>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</si>
  <si>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</si>
  <si>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</si>
  <si>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</si>
  <si>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</si>
  <si>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</si>
  <si>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</si>
  <si>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</si>
  <si>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</si>
  <si>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</si>
  <si>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</si>
  <si>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</si>
  <si>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</si>
  <si>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</si>
  <si>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</si>
  <si>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</si>
  <si>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</si>
  <si>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</si>
  <si>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</si>
  <si>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</si>
  <si>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</si>
  <si>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</si>
  <si>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</si>
  <si>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</si>
  <si>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</si>
  <si>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</si>
  <si>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</si>
  <si>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</si>
  <si>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</si>
  <si>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</si>
  <si>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</si>
  <si>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</si>
  <si>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</si>
  <si>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</si>
  <si>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</si>
  <si>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</si>
  <si>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</si>
  <si>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</si>
  <si>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</si>
  <si>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</si>
  <si>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</si>
  <si>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</si>
  <si>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</si>
  <si>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</si>
  <si>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</si>
  <si>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</si>
  <si>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</si>
  <si>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</si>
  <si>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</si>
  <si>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</si>
  <si>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</si>
  <si>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</si>
  <si>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</si>
  <si>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</si>
  <si>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</si>
  <si>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</si>
  <si>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</si>
  <si>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</si>
  <si>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</si>
  <si>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</si>
  <si>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</si>
  <si>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</si>
  <si>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</si>
  <si>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</si>
  <si>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</si>
  <si>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</si>
  <si>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</si>
  <si>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</si>
  <si>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</si>
  <si>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</si>
  <si>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</si>
  <si>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</si>
  <si>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</si>
  <si>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</si>
  <si>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</si>
  <si>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</si>
  <si>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</si>
  <si>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</si>
  <si>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</si>
  <si>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</si>
  <si>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</si>
  <si>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</si>
  <si>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</si>
  <si>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</si>
  <si>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</si>
  <si>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</si>
  <si>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</si>
  <si>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</si>
  <si>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</si>
  <si>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</si>
  <si>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</si>
  <si>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</si>
  <si>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</si>
  <si>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</si>
  <si>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</si>
  <si>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</si>
  <si>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</si>
  <si>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</si>
  <si>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</si>
  <si>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</si>
  <si>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</si>
  <si>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</si>
  <si>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</si>
  <si>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</si>
  <si>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</si>
  <si>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</si>
  <si>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</si>
  <si>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</si>
  <si>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</si>
  <si>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</si>
  <si>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</si>
  <si>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</si>
  <si>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</si>
  <si>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</si>
  <si>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</si>
  <si>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</si>
  <si>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</si>
  <si>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</si>
  <si>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</si>
  <si>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</si>
  <si>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</si>
  <si>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</si>
  <si>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</si>
  <si>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</si>
  <si>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</si>
  <si>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</si>
  <si>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</si>
  <si>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</si>
  <si>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</si>
  <si>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</si>
  <si>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</si>
  <si>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</si>
  <si>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</si>
  <si>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</si>
  <si>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</si>
  <si>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</si>
  <si>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</si>
  <si>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</si>
  <si>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</si>
  <si>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</si>
  <si>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</si>
  <si>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</si>
  <si>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</si>
  <si>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</si>
  <si>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</si>
  <si>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</si>
  <si>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</si>
  <si>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</si>
  <si>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</si>
  <si>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</si>
  <si>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</si>
  <si>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</si>
  <si>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</si>
  <si>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</si>
  <si>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</si>
  <si>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</si>
  <si>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</si>
  <si>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</si>
  <si>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</si>
  <si>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</si>
  <si>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</si>
  <si>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</si>
  <si>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</si>
  <si>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</si>
  <si>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</si>
  <si>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</si>
  <si>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</si>
  <si>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</si>
  <si>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</si>
  <si>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</si>
  <si>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</si>
  <si>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</si>
  <si>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</si>
  <si>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</si>
  <si>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</si>
  <si>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</si>
  <si>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</si>
  <si>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</si>
  <si>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</si>
  <si>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</si>
  <si>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</si>
  <si>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</si>
  <si>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</si>
  <si>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</si>
  <si>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</si>
  <si>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</si>
  <si>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</si>
  <si>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</si>
  <si>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</si>
  <si>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</si>
  <si>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</si>
  <si>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</si>
  <si>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</si>
  <si>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</si>
  <si>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</si>
  <si>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</si>
  <si>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</si>
  <si>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</si>
  <si>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</si>
  <si>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</si>
  <si>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</si>
  <si>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</si>
  <si>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</si>
  <si>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</si>
  <si>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</si>
  <si>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</si>
  <si>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</si>
  <si>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</si>
  <si>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</si>
  <si>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</si>
  <si>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</si>
  <si>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</si>
  <si>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</si>
  <si>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</si>
  <si>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</si>
  <si>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</si>
  <si>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</si>
  <si>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</si>
  <si>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</si>
  <si>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</si>
  <si>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</si>
  <si>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</si>
  <si>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</si>
  <si>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</si>
  <si>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</si>
  <si>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</si>
  <si>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</si>
  <si>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</si>
  <si>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</si>
  <si>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</si>
  <si>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</si>
  <si>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</si>
  <si>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</si>
  <si>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</si>
  <si>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</si>
  <si>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</si>
  <si>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</si>
  <si>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</si>
  <si>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</si>
  <si>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</si>
  <si>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</si>
  <si>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</si>
  <si>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</si>
  <si>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</si>
  <si>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</si>
  <si>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</si>
  <si>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</si>
  <si>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</si>
  <si>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</si>
  <si>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</si>
  <si>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</si>
  <si>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</si>
  <si>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</si>
  <si>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</si>
  <si>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</si>
  <si>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</si>
  <si>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</si>
  <si>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</si>
  <si>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</si>
  <si>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</si>
  <si>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</si>
  <si>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</si>
  <si>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</si>
  <si>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</si>
  <si>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</si>
  <si>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</si>
  <si>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</si>
  <si>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</si>
  <si>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</si>
  <si>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</si>
  <si>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</si>
  <si>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</si>
  <si>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</si>
  <si>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</si>
  <si>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</si>
  <si>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</si>
  <si>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</si>
  <si>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</si>
  <si>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</si>
  <si>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</si>
  <si>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</si>
  <si>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</si>
  <si>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</si>
  <si>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</si>
  <si>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</si>
  <si>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</si>
  <si>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</si>
  <si>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</si>
  <si>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</si>
  <si>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</si>
  <si>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</si>
  <si>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</si>
  <si>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</si>
  <si>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</si>
  <si>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</si>
  <si>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</si>
  <si>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</si>
  <si>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</si>
  <si>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</si>
  <si>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</si>
  <si>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</si>
  <si>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</si>
  <si>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</si>
  <si>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</si>
  <si>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</si>
  <si>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</si>
  <si>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</si>
  <si>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</si>
  <si>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</si>
  <si>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</si>
  <si>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</si>
  <si>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</si>
  <si>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</si>
  <si>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</si>
  <si>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</si>
  <si>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</si>
  <si>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</si>
  <si>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</si>
  <si>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</si>
  <si>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</si>
  <si>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</si>
  <si>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</si>
  <si>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</si>
  <si>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</si>
  <si>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</si>
  <si>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</si>
  <si>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</si>
  <si>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</si>
  <si>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</si>
  <si>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</si>
  <si>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</si>
  <si>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</si>
  <si>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</si>
  <si>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</si>
  <si>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</si>
  <si>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</si>
  <si>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</si>
  <si>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</si>
  <si>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</si>
  <si>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</si>
  <si>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</si>
  <si>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</si>
  <si>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</si>
  <si>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</si>
  <si>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</si>
  <si>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</si>
  <si>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</si>
  <si>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</si>
  <si>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</si>
  <si>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</si>
  <si>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</si>
  <si>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</si>
  <si>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</si>
  <si>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</si>
  <si>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</si>
  <si>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</si>
  <si>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</si>
  <si>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</si>
  <si>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</si>
  <si>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</si>
  <si>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</si>
  <si>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</si>
  <si>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</si>
  <si>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</si>
  <si>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</si>
  <si>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</si>
  <si>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</si>
  <si>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</si>
  <si>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</si>
  <si>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</si>
  <si>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</si>
  <si>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</si>
  <si>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</si>
  <si>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</si>
  <si>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</si>
  <si>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</si>
  <si>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</si>
  <si>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</si>
  <si>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</si>
  <si>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</si>
  <si>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</si>
  <si>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</si>
  <si>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</si>
  <si>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</si>
  <si>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</si>
  <si>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</si>
  <si>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</si>
  <si>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</si>
  <si>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</si>
  <si>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</si>
  <si>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</si>
  <si>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</si>
  <si>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</si>
  <si>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</si>
  <si>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</si>
  <si>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</si>
  <si>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</si>
  <si>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</si>
  <si>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</si>
  <si>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</si>
  <si>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</si>
  <si>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</si>
  <si>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</si>
  <si>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</si>
  <si>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</si>
  <si>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</si>
  <si>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</si>
  <si>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</si>
  <si>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</si>
  <si>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</si>
  <si>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</si>
  <si>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</si>
  <si>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</si>
  <si>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</si>
  <si>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</si>
  <si>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</si>
  <si>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</si>
  <si>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</si>
  <si>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</si>
  <si>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</si>
  <si>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</si>
  <si>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</si>
  <si>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</si>
  <si>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</si>
  <si>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</si>
  <si>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</si>
  <si>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</si>
  <si>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</si>
  <si>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</si>
  <si>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</si>
  <si>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</si>
  <si>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</si>
  <si>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</si>
  <si>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</si>
  <si>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</si>
  <si>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</si>
  <si>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</si>
  <si>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</si>
  <si>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</si>
  <si>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</si>
  <si>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</si>
  <si>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</si>
  <si>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</si>
  <si>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</si>
  <si>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</si>
  <si>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</si>
  <si>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</si>
  <si>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</si>
  <si>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</si>
  <si>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</si>
  <si>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</si>
  <si>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</si>
  <si>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</si>
  <si>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</si>
  <si>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</si>
  <si>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</si>
  <si>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</si>
  <si>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</si>
  <si>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</si>
  <si>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</si>
  <si>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</si>
  <si>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</si>
  <si>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</si>
  <si>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</si>
  <si>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</si>
  <si>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</si>
  <si>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</si>
  <si>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</si>
  <si>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</si>
  <si>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</si>
  <si>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</si>
  <si>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</si>
  <si>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</si>
  <si>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</si>
  <si>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</si>
  <si>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</si>
  <si>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</si>
  <si>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</si>
  <si>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</si>
  <si>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</si>
  <si>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</si>
  <si>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</si>
  <si>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</si>
  <si>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</si>
  <si>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</si>
  <si>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</si>
  <si>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</si>
  <si>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</si>
  <si>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</si>
  <si>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</si>
  <si>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</si>
  <si>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</si>
  <si>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</si>
  <si>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</si>
  <si>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</si>
  <si>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</si>
  <si>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</si>
  <si>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</si>
  <si>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</si>
  <si>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</si>
  <si>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</si>
  <si>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</si>
  <si>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</si>
  <si>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</si>
  <si>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</si>
  <si>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</si>
  <si>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</si>
  <si>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</si>
  <si>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</si>
  <si>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</si>
  <si>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</si>
  <si>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</si>
  <si>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</si>
  <si>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</si>
  <si>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</si>
  <si>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</si>
  <si>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</si>
  <si>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</si>
  <si>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</si>
  <si>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</si>
  <si>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</si>
  <si>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</si>
  <si>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</si>
  <si>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</si>
  <si>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</si>
  <si>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</si>
  <si>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</si>
  <si>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</si>
  <si>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</si>
  <si>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</si>
  <si>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</si>
  <si>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</si>
  <si>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</si>
  <si>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</si>
  <si>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</si>
  <si>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</si>
  <si>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</si>
  <si>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</si>
  <si>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</si>
  <si>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</si>
  <si>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</si>
  <si>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</si>
  <si>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</si>
  <si>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</si>
  <si>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</si>
  <si>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</si>
  <si>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</si>
  <si>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</si>
  <si>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</si>
  <si>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</si>
  <si>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</si>
  <si>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</si>
  <si>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</si>
  <si>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</si>
  <si>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</si>
  <si>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</si>
  <si>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</si>
  <si>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</si>
  <si>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</si>
  <si>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</si>
  <si>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</si>
  <si>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</si>
  <si>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</si>
  <si>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</si>
  <si>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</si>
  <si>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</si>
  <si>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</si>
  <si>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</si>
  <si>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</si>
  <si>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</si>
  <si>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</si>
  <si>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</si>
  <si>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</si>
  <si>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</si>
  <si>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</si>
  <si>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</si>
  <si>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</si>
  <si>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</si>
  <si>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</si>
  <si>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</si>
  <si>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</si>
  <si>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</si>
  <si>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</si>
  <si>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</si>
  <si>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</si>
  <si>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</si>
  <si>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</si>
  <si>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</si>
  <si>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</si>
  <si>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</si>
  <si>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</si>
  <si>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</si>
  <si>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</si>
  <si>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</si>
  <si>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</si>
  <si>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</si>
  <si>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</si>
  <si>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</si>
  <si>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</si>
  <si>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</si>
  <si>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</si>
  <si>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</si>
  <si>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</si>
  <si>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</si>
  <si>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</si>
  <si>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</si>
  <si>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</si>
  <si>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</si>
  <si>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</si>
  <si>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</si>
  <si>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</si>
  <si>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</si>
  <si>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</si>
  <si>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</si>
  <si>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</si>
  <si>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</si>
  <si>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</si>
  <si>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</si>
  <si>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</si>
  <si>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</si>
  <si>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</si>
  <si>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</si>
  <si>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</si>
  <si>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</si>
  <si>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</si>
  <si>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</si>
  <si>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</si>
  <si>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</si>
  <si>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</si>
  <si>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</si>
  <si>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</si>
  <si>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</si>
  <si>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</si>
  <si>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</si>
  <si>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</si>
  <si>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</si>
  <si>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</si>
  <si>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</si>
  <si>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</si>
  <si>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</si>
  <si>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</si>
  <si>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</si>
  <si>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</si>
  <si>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</si>
  <si>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</si>
  <si>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</si>
  <si>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</si>
  <si>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</si>
  <si>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</si>
  <si>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</si>
  <si>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</si>
  <si>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</si>
  <si>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</si>
  <si>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</si>
  <si>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</si>
  <si>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</si>
  <si>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</si>
  <si>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</si>
  <si>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</si>
  <si>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</si>
  <si>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</si>
  <si>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</si>
  <si>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</si>
  <si>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</si>
  <si>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</si>
  <si>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</si>
  <si>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</si>
  <si>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</si>
  <si>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</si>
  <si>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</si>
  <si>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</si>
  <si>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</si>
  <si>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</si>
  <si>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</si>
  <si>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</si>
  <si>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</si>
  <si>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</si>
  <si>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</si>
  <si>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</si>
  <si>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</si>
  <si>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</si>
  <si>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</si>
  <si>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</si>
  <si>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</si>
  <si>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</si>
  <si>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</si>
  <si>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</si>
  <si>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</si>
  <si>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</si>
  <si>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</si>
  <si>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</si>
  <si>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</si>
  <si>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</si>
  <si>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</si>
  <si>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</si>
  <si>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</si>
  <si>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</si>
  <si>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</si>
  <si>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</si>
  <si>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</si>
  <si>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</si>
  <si>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</si>
  <si>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</si>
  <si>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</si>
  <si>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</si>
  <si>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</si>
  <si>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</si>
  <si>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</si>
  <si>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</si>
  <si>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</si>
  <si>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</si>
  <si>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</si>
  <si>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</si>
  <si>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</si>
  <si>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</si>
  <si>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</si>
  <si>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</si>
  <si>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</si>
  <si>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</si>
  <si>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</si>
  <si>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</si>
  <si>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</si>
  <si>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</si>
  <si>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</si>
  <si>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</si>
  <si>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</si>
  <si>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</si>
  <si>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</si>
  <si>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</si>
  <si>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</si>
  <si>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</si>
  <si>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</si>
  <si>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</si>
  <si>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</si>
  <si>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</si>
  <si>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</si>
  <si>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</si>
  <si>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</si>
  <si>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</si>
  <si>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</si>
  <si>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</si>
  <si>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</si>
  <si>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</si>
  <si>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</si>
  <si>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</si>
  <si>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</si>
  <si>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</si>
  <si>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</si>
  <si>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</si>
  <si>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</si>
  <si>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</si>
  <si>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</si>
  <si>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</si>
  <si>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</si>
  <si>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</si>
  <si>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</si>
  <si>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</si>
  <si>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</si>
  <si>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</si>
  <si>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</si>
  <si>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</si>
  <si>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</si>
  <si>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</si>
  <si>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</si>
  <si>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</si>
  <si>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</si>
  <si>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</si>
  <si>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</si>
  <si>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</si>
  <si>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</si>
  <si>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</si>
  <si>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</si>
  <si>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</si>
  <si>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</si>
  <si>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</si>
  <si>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</si>
  <si>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</si>
  <si>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</si>
  <si>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</si>
  <si>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</si>
  <si>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</si>
  <si>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</si>
  <si>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</si>
  <si>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</si>
  <si>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</si>
  <si>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</si>
  <si>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</si>
  <si>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</si>
  <si>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</si>
  <si>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</si>
  <si>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</si>
  <si>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</si>
  <si>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</si>
  <si>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</si>
  <si>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</si>
  <si>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</si>
  <si>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</si>
  <si>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</si>
  <si>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</si>
  <si>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</si>
  <si>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</si>
  <si>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</si>
  <si>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</si>
  <si>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</si>
  <si>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</si>
  <si>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</si>
  <si>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</si>
  <si>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</si>
  <si>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</si>
  <si>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</si>
  <si>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</si>
  <si>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</si>
  <si>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</si>
  <si>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</si>
  <si>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</si>
  <si>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</si>
  <si>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</si>
  <si>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</si>
  <si>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</si>
  <si>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</si>
  <si>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</si>
  <si>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</si>
  <si>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</si>
  <si>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</si>
  <si>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</si>
  <si>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</si>
  <si>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</si>
  <si>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</si>
  <si>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</si>
  <si>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</si>
  <si>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</si>
  <si>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</si>
  <si>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</si>
  <si>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</si>
  <si>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</si>
  <si>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</si>
  <si>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</si>
  <si>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</si>
  <si>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</si>
  <si>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</si>
  <si>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</si>
  <si>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</si>
  <si>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</si>
  <si>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</si>
  <si>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</si>
  <si>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</si>
  <si>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</si>
  <si>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</si>
  <si>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</si>
  <si>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</si>
  <si>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</si>
  <si>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</si>
  <si>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</si>
  <si>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</si>
  <si>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</si>
  <si>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</si>
  <si>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</si>
  <si>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</si>
  <si>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</si>
  <si>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</si>
  <si>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</si>
  <si>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</si>
  <si>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</si>
  <si>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</si>
  <si>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</si>
  <si>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</si>
  <si>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</si>
  <si>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</si>
  <si>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</si>
  <si>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</si>
  <si>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</si>
  <si>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</si>
  <si>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</si>
  <si>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</si>
  <si>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</si>
  <si>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</si>
  <si>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</si>
  <si>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</si>
  <si>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</si>
  <si>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</si>
  <si>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</si>
  <si>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</si>
  <si>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</si>
  <si>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</si>
  <si>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</si>
  <si>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</si>
  <si>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</si>
  <si>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</si>
  <si>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</si>
  <si>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</si>
  <si>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</si>
  <si>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</si>
  <si>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</si>
  <si>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</si>
  <si>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</si>
  <si>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</si>
  <si>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</si>
  <si>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</si>
  <si>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</si>
  <si>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</si>
  <si>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</si>
  <si>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</si>
  <si>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</si>
  <si>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</si>
  <si>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</si>
  <si>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</si>
  <si>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</si>
  <si>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</si>
  <si>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</si>
  <si>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</si>
  <si>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</si>
  <si>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</si>
  <si>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</si>
  <si>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</si>
  <si>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</si>
  <si>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</si>
  <si>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</si>
  <si>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</si>
  <si>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</si>
  <si>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</si>
  <si>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</si>
  <si>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</si>
  <si>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</si>
  <si>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</si>
  <si>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</si>
  <si>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</si>
  <si>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</si>
  <si>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</si>
  <si>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</si>
  <si>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</si>
  <si>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</si>
  <si>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</si>
  <si>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</si>
  <si>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</si>
  <si>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</si>
  <si>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</si>
  <si>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</si>
  <si>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</si>
  <si>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</si>
  <si>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</si>
  <si>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</si>
  <si>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</si>
  <si>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</si>
  <si>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</si>
  <si>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</si>
  <si>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</si>
  <si>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</si>
  <si>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</si>
  <si>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</si>
  <si>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</si>
  <si>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</si>
  <si>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</si>
  <si>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</si>
  <si>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</si>
  <si>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</si>
  <si>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</si>
  <si>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</si>
  <si>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</si>
  <si>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</si>
  <si>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</si>
  <si>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</si>
  <si>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</si>
  <si>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</si>
  <si>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</si>
  <si>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</si>
  <si>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</si>
  <si>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</si>
  <si>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</si>
  <si>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</si>
  <si>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</si>
  <si>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</si>
  <si>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</si>
  <si>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</si>
  <si>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</si>
  <si>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</si>
  <si>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</si>
  <si>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</si>
  <si>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</si>
  <si>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</si>
  <si>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</si>
  <si>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</si>
  <si>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</si>
  <si>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</si>
  <si>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</si>
  <si>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</si>
  <si>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</si>
  <si>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</si>
  <si>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</si>
  <si>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</si>
  <si>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</si>
  <si>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</si>
  <si>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</si>
  <si>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</si>
  <si>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</si>
  <si>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</si>
  <si>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</si>
  <si>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</si>
  <si>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</si>
  <si>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</si>
  <si>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</si>
  <si>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</si>
  <si>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</si>
  <si>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</si>
  <si>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</si>
  <si>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</si>
  <si>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</si>
  <si>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</si>
  <si>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</si>
  <si>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</si>
  <si>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</si>
  <si>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</si>
  <si>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</si>
  <si>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</si>
  <si>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</si>
  <si>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</si>
  <si>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</si>
  <si>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</si>
  <si>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</si>
  <si>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</si>
  <si>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</si>
  <si>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</si>
  <si>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</si>
  <si>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</si>
  <si>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</si>
  <si>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</si>
  <si>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</si>
  <si>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</si>
  <si>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</si>
  <si>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</si>
  <si>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</si>
  <si>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</si>
  <si>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</si>
  <si>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</si>
  <si>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</si>
  <si>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</si>
  <si>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</si>
  <si>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</si>
  <si>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</si>
  <si>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</si>
  <si>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</si>
  <si>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</si>
  <si>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</si>
  <si>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</si>
  <si>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</si>
  <si>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</si>
  <si>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</si>
  <si>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</si>
  <si>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</si>
  <si>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</si>
  <si>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</si>
  <si>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</si>
  <si>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</si>
  <si>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</si>
  <si>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</si>
  <si>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</si>
  <si>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</si>
  <si>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</si>
  <si>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</si>
  <si>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</si>
  <si>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</si>
  <si>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</si>
  <si>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</si>
  <si>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</si>
  <si>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</si>
  <si>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</si>
  <si>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</si>
  <si>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</si>
  <si>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</si>
  <si>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</si>
  <si>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</si>
  <si>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</si>
  <si>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</si>
  <si>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</si>
  <si>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</si>
  <si>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</si>
  <si>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</si>
  <si>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</si>
  <si>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</si>
  <si>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</si>
  <si>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</si>
  <si>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</si>
  <si>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</si>
  <si>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</si>
  <si>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</si>
  <si>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</si>
  <si>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</si>
  <si>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</si>
  <si>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</si>
  <si>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</si>
  <si>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</si>
  <si>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</si>
  <si>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</si>
  <si>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</si>
  <si>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</si>
  <si>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</si>
  <si>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</si>
  <si>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</si>
  <si>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</si>
  <si>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</si>
  <si>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</si>
  <si>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</si>
  <si>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</si>
  <si>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</si>
  <si>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</si>
  <si>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</si>
  <si>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</si>
  <si>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</si>
  <si>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</si>
  <si>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</si>
  <si>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</si>
  <si>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</si>
  <si>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</si>
  <si>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</si>
  <si>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</si>
  <si>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</si>
  <si>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</si>
  <si>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</si>
  <si>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</si>
  <si>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</si>
  <si>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</si>
  <si>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</si>
  <si>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</si>
  <si>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</si>
  <si>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</si>
  <si>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</si>
  <si>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</si>
  <si>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</si>
  <si>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</si>
  <si>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</si>
  <si>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</si>
  <si>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</si>
  <si>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</si>
  <si>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</si>
  <si>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</si>
  <si>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</si>
  <si>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</si>
  <si>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</si>
  <si>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</si>
  <si>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</si>
  <si>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</si>
  <si>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</si>
  <si>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</si>
  <si>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</si>
  <si>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</si>
  <si>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</si>
  <si>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</si>
  <si>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</si>
  <si>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</si>
  <si>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</si>
  <si>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</si>
  <si>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</si>
  <si>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</si>
  <si>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</si>
  <si>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</si>
  <si>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</si>
  <si>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</si>
  <si>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</si>
  <si>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</si>
  <si>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</si>
  <si>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</si>
  <si>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</si>
  <si>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</si>
  <si>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</si>
  <si>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</si>
  <si>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</si>
  <si>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</si>
  <si>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</si>
  <si>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</si>
  <si>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</si>
  <si>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</si>
  <si>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</si>
  <si>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</si>
  <si>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</si>
  <si>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</si>
  <si>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</si>
  <si>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</si>
  <si>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</si>
  <si>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</si>
  <si>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</si>
  <si>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</si>
  <si>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</si>
  <si>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</si>
  <si>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</si>
  <si>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</si>
  <si>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</si>
  <si>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</si>
  <si>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</si>
  <si>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</si>
  <si>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</si>
  <si>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</si>
  <si>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</si>
  <si>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</si>
  <si>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</si>
  <si>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</si>
  <si>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</si>
  <si>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</si>
  <si>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</si>
  <si>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</si>
  <si>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</si>
  <si>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</si>
  <si>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</si>
  <si>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</si>
  <si>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</si>
  <si>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</si>
  <si>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</si>
  <si>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</si>
  <si>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</si>
  <si>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</si>
  <si>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</si>
  <si>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</si>
  <si>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</si>
  <si>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</si>
  <si>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</si>
  <si>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</si>
  <si>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</si>
  <si>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</si>
  <si>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</si>
  <si>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</si>
  <si>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</si>
  <si>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</si>
  <si>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</si>
  <si>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</si>
  <si>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</si>
  <si>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</si>
  <si>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</si>
  <si>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</si>
  <si>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</si>
  <si>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</si>
  <si>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</si>
  <si>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</si>
  <si>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</si>
  <si>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</si>
  <si>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</si>
  <si>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</si>
  <si>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</si>
  <si>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</si>
  <si>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</si>
  <si>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</si>
  <si>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</si>
  <si>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</si>
  <si>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</si>
  <si>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</si>
  <si>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</si>
  <si>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</si>
  <si>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</si>
  <si>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</si>
  <si>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</si>
  <si>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</si>
  <si>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</si>
  <si>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</si>
  <si>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</si>
  <si>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</si>
  <si>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</si>
  <si>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</si>
  <si>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</si>
  <si>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</si>
  <si>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</si>
  <si>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</si>
  <si>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</si>
  <si>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</si>
  <si>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</si>
  <si>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</si>
  <si>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</si>
  <si>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</si>
  <si>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</si>
  <si>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</si>
  <si>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</si>
  <si>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</si>
  <si>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</si>
  <si>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</si>
  <si>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</si>
  <si>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</si>
  <si>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</si>
  <si>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</si>
  <si>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</si>
  <si>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</si>
  <si>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</si>
  <si>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</si>
  <si>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</si>
  <si>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</si>
  <si>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</si>
  <si>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</si>
  <si>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</si>
  <si>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</si>
  <si>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</si>
  <si>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</si>
  <si>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</si>
  <si>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</si>
  <si>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</si>
  <si>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</si>
  <si>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</si>
  <si>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</si>
  <si>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</si>
  <si>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</si>
  <si>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</si>
  <si>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</si>
  <si>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</si>
  <si>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</si>
  <si>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</si>
  <si>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</si>
  <si>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</si>
  <si>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</si>
  <si>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</si>
  <si>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</si>
  <si>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</si>
  <si>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</si>
  <si>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</si>
  <si>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</si>
  <si>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</si>
  <si>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</si>
  <si>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</si>
  <si>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</si>
  <si>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</si>
  <si>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</si>
  <si>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</si>
  <si>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</si>
  <si>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</si>
  <si>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</si>
  <si>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</si>
  <si>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</si>
  <si>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</si>
  <si>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</si>
  <si>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</si>
  <si>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</si>
  <si>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</si>
  <si>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</si>
  <si>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</si>
  <si>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</si>
  <si>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</si>
  <si>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</si>
  <si>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</si>
  <si>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</si>
  <si>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</si>
  <si>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</si>
  <si>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</si>
  <si>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</si>
  <si>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</si>
  <si>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</si>
  <si>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</si>
  <si>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</si>
  <si>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</si>
  <si>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</si>
  <si>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</si>
  <si>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</si>
  <si>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</si>
  <si>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</si>
  <si>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</si>
  <si>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</si>
  <si>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</si>
  <si>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</si>
  <si>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</si>
  <si>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</si>
  <si>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</si>
  <si>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</si>
  <si>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</si>
  <si>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</si>
  <si>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</si>
  <si>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</si>
  <si>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</si>
  <si>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</si>
  <si>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</si>
  <si>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</si>
  <si>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</si>
  <si>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</si>
  <si>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</si>
  <si>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</si>
  <si>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</si>
  <si>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</si>
  <si>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</si>
  <si>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</si>
  <si>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</si>
  <si>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</si>
  <si>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</si>
  <si>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</si>
  <si>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</si>
  <si>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</si>
  <si>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</si>
  <si>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</si>
  <si>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</si>
  <si>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</si>
  <si>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</si>
  <si>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</si>
  <si>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</si>
  <si>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</si>
  <si>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</si>
  <si>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</si>
  <si>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</si>
  <si>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</si>
  <si>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</si>
  <si>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</si>
  <si>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</si>
  <si>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</si>
  <si>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</si>
  <si>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</si>
  <si>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</si>
  <si>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</si>
  <si>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</si>
  <si>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</si>
  <si>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</si>
  <si>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</si>
  <si>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</si>
  <si>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</si>
  <si>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</si>
  <si>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</si>
  <si>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</si>
  <si>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</si>
  <si>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</si>
  <si>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</si>
  <si>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</si>
  <si>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</si>
  <si>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</si>
  <si>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</si>
  <si>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</si>
  <si>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</si>
  <si>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</si>
  <si>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</si>
  <si>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</si>
  <si>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</si>
  <si>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</si>
  <si>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</si>
  <si>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</si>
  <si>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</si>
  <si>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</si>
  <si>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</si>
  <si>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</si>
  <si>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</si>
  <si>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</si>
  <si>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</si>
  <si>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</si>
  <si>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</si>
  <si>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</si>
  <si>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</si>
  <si>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</si>
  <si>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</si>
  <si>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</si>
  <si>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</si>
  <si>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</si>
  <si>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</si>
  <si>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</si>
  <si>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</si>
  <si>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</si>
  <si>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</si>
  <si>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</si>
  <si>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</si>
  <si>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</si>
  <si>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</si>
  <si>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</si>
  <si>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</si>
  <si>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</si>
  <si>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</si>
  <si>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</si>
  <si>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</si>
  <si>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</si>
  <si>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</si>
  <si>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</si>
  <si>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</si>
  <si>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</si>
  <si>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</si>
  <si>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</si>
  <si>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</si>
  <si>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</si>
  <si>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</si>
  <si>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</si>
  <si>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</si>
  <si>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</si>
  <si>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</si>
  <si>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</si>
  <si>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</si>
  <si>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</si>
  <si>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</si>
  <si>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</si>
  <si>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</si>
  <si>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</si>
  <si>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</si>
  <si>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</si>
  <si>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</si>
  <si>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</si>
  <si>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</si>
  <si>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</si>
  <si>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</si>
  <si>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</si>
  <si>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</si>
  <si>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</si>
  <si>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</si>
  <si>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</si>
  <si>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</si>
  <si>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</si>
  <si>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</si>
  <si>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</si>
  <si>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</si>
  <si>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</si>
  <si>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</si>
  <si>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</si>
  <si>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</si>
  <si>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</si>
  <si>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</si>
  <si>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</si>
  <si>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</si>
  <si>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</si>
  <si>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</si>
  <si>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</si>
  <si>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</si>
  <si>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</si>
  <si>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</si>
  <si>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</si>
  <si>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</si>
  <si>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</si>
  <si>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</si>
  <si>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</si>
  <si>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</si>
  <si>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</si>
  <si>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</si>
  <si>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</si>
  <si>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</si>
  <si>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</si>
  <si>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</si>
  <si>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</si>
  <si>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</si>
  <si>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</si>
  <si>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</si>
  <si>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</si>
  <si>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</si>
  <si>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</si>
  <si>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</si>
  <si>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</si>
  <si>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</si>
  <si>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</si>
  <si>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</si>
  <si>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</si>
  <si>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</si>
  <si>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</si>
  <si>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</si>
  <si>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</si>
  <si>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</si>
  <si>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</si>
  <si>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</si>
  <si>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</si>
  <si>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</si>
  <si>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</si>
  <si>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</si>
  <si>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</si>
  <si>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</si>
  <si>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</si>
  <si>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</si>
  <si>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</si>
  <si>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</si>
  <si>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</si>
  <si>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</si>
  <si>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</si>
  <si>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</si>
  <si>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</si>
  <si>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</si>
  <si>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</si>
  <si>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</si>
  <si>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</si>
  <si>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</si>
  <si>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</si>
  <si>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</si>
  <si>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</si>
  <si>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</si>
  <si>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</si>
  <si>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</si>
  <si>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</si>
  <si>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</si>
  <si>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</si>
  <si>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</si>
  <si>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</si>
  <si>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</si>
  <si>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</si>
  <si>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</si>
  <si>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</si>
  <si>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</si>
  <si>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</si>
  <si>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</si>
  <si>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</si>
  <si>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</si>
  <si>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</si>
  <si>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</si>
  <si>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</si>
  <si>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</si>
  <si>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</si>
  <si>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</si>
  <si>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</si>
  <si>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</si>
  <si>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</si>
  <si>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</si>
  <si>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</si>
  <si>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</si>
  <si>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</si>
  <si>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</si>
  <si>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</si>
  <si>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</si>
  <si>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</si>
  <si>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</si>
  <si>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</si>
  <si>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</si>
  <si>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</si>
  <si>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</si>
  <si>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</si>
  <si>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</si>
  <si>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</si>
  <si>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</si>
  <si>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</si>
  <si>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</si>
  <si>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</si>
  <si>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</si>
  <si>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</si>
  <si>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</si>
  <si>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</si>
  <si>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</si>
  <si>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</si>
  <si>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</si>
  <si>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</si>
  <si>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</si>
  <si>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</si>
  <si>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</si>
  <si>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</si>
  <si>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</si>
  <si>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</si>
  <si>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</si>
  <si>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</si>
  <si>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</si>
  <si>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</si>
  <si>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</si>
  <si>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</si>
  <si>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</si>
  <si>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</si>
  <si>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</si>
  <si>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</si>
  <si>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</si>
  <si>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</si>
  <si>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</si>
  <si>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</si>
  <si>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</si>
  <si>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</si>
  <si>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</si>
  <si>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</si>
  <si>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</si>
  <si>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</si>
  <si>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</si>
  <si>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</si>
  <si>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</si>
  <si>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</si>
  <si>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</si>
  <si>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</si>
  <si>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</si>
  <si>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</si>
  <si>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</si>
  <si>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</si>
  <si>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</si>
  <si>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</si>
  <si>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</si>
  <si>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</si>
  <si>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</si>
  <si>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</si>
  <si>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</si>
  <si>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</si>
  <si>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</si>
  <si>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</si>
  <si>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</si>
  <si>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</si>
  <si>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</si>
  <si>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</si>
  <si>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</si>
  <si>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</si>
  <si>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</si>
  <si>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</si>
  <si>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</si>
  <si>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</si>
  <si>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</si>
  <si>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</si>
  <si>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</si>
  <si>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</si>
  <si>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</si>
  <si>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</si>
  <si>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</si>
  <si>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</si>
  <si>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</si>
  <si>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</si>
  <si>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</si>
  <si>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</si>
  <si>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</si>
  <si>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</si>
  <si>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</si>
  <si>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</si>
  <si>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</si>
  <si>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</si>
  <si>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</si>
  <si>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</si>
  <si>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</si>
  <si>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</si>
  <si>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</si>
  <si>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</si>
  <si>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</si>
  <si>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</si>
  <si>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</si>
  <si>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</si>
  <si>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</si>
  <si>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</si>
  <si>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</si>
  <si>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</si>
  <si>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</si>
  <si>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</si>
  <si>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</si>
  <si>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</si>
  <si>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</si>
  <si>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</si>
  <si>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</si>
  <si>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</si>
  <si>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</si>
  <si>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</si>
  <si>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</si>
  <si>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</si>
  <si>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</si>
  <si>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</si>
  <si>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</si>
  <si>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</si>
  <si>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</si>
  <si>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</si>
  <si>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</si>
  <si>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</si>
  <si>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</si>
  <si>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</si>
  <si>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</si>
  <si>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</si>
  <si>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</si>
  <si>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</si>
  <si>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</si>
  <si>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</si>
  <si>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</si>
  <si>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</si>
  <si>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</si>
  <si>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</si>
  <si>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</si>
  <si>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</si>
  <si>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</si>
  <si>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</si>
  <si>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</si>
  <si>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</si>
  <si>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</si>
  <si>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</si>
  <si>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</si>
  <si>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</si>
  <si>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</si>
  <si>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</si>
  <si>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</si>
  <si>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</si>
  <si>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</si>
  <si>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</si>
  <si>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</si>
  <si>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</si>
  <si>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</si>
  <si>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</si>
  <si>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</si>
  <si>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</si>
  <si>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</si>
  <si>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</si>
  <si>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</si>
  <si>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</si>
  <si>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</si>
  <si>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</si>
  <si>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</si>
  <si>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</si>
  <si>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</si>
  <si>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</si>
  <si>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</si>
  <si>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</si>
  <si>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</si>
  <si>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</si>
  <si>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</si>
  <si>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</si>
  <si>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</si>
  <si>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</si>
  <si>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</si>
  <si>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</si>
  <si>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</si>
  <si>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</si>
  <si>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</si>
  <si>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</si>
  <si>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</si>
  <si>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</si>
  <si>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</si>
  <si>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</si>
  <si>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</si>
  <si>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</si>
  <si>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</si>
  <si>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</si>
  <si>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</si>
  <si>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</si>
  <si>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</si>
  <si>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</si>
  <si>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</si>
  <si>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</si>
  <si>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</si>
  <si>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</si>
  <si>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</si>
  <si>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</si>
  <si>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</si>
  <si>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</si>
  <si>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</si>
  <si>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</si>
  <si>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</si>
  <si>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</si>
  <si>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</si>
  <si>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</si>
  <si>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</si>
  <si>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</si>
  <si>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</si>
  <si>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</si>
  <si>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</si>
  <si>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</si>
  <si>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</si>
  <si>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</si>
  <si>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</si>
  <si>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</si>
  <si>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</si>
  <si>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</si>
  <si>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</si>
  <si>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</si>
  <si>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</si>
  <si>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</si>
  <si>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</si>
  <si>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</si>
  <si>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</si>
  <si>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</si>
  <si>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</si>
  <si>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</si>
  <si>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</si>
  <si>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</si>
  <si>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</si>
  <si>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</si>
  <si>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</si>
  <si>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</si>
  <si>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</si>
  <si>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</si>
  <si>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</si>
  <si>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</si>
  <si>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</si>
  <si>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</si>
  <si>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</si>
  <si>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</si>
  <si>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</si>
  <si>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</si>
  <si>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</si>
  <si>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</si>
  <si>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</si>
  <si>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</si>
  <si>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</si>
  <si>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</si>
  <si>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</si>
  <si>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</si>
  <si>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</si>
  <si>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</si>
  <si>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</si>
  <si>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</si>
  <si>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</si>
  <si>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</si>
  <si>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</si>
  <si>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</si>
  <si>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</si>
  <si>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</si>
  <si>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</si>
  <si>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</si>
  <si>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</si>
  <si>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</si>
  <si>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</si>
  <si>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</si>
  <si>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</si>
  <si>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</si>
  <si>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</si>
  <si>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</si>
  <si>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</si>
  <si>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</si>
  <si>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</si>
  <si>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</si>
  <si>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</si>
  <si>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</si>
  <si>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</si>
  <si>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</si>
  <si>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</si>
  <si>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</si>
  <si>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</si>
  <si>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</si>
  <si>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</si>
  <si>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</si>
  <si>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</si>
  <si>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</si>
  <si>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</si>
  <si>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</si>
  <si>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</si>
  <si>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</si>
  <si>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</si>
  <si>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</si>
  <si>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</si>
  <si>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</si>
  <si>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</si>
  <si>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</si>
  <si>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</si>
  <si>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</si>
  <si>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</si>
  <si>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</si>
  <si>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</si>
  <si>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</si>
  <si>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</si>
  <si>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</si>
  <si>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</si>
  <si>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</si>
  <si>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</si>
  <si>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</si>
  <si>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</si>
  <si>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</si>
  <si>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</si>
  <si>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</si>
  <si>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</si>
  <si>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</si>
  <si>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</si>
  <si>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</si>
  <si>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</si>
  <si>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</si>
  <si>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</si>
  <si>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</si>
  <si>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</si>
  <si>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</si>
  <si>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</si>
  <si>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</si>
  <si>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</si>
  <si>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</si>
  <si>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</si>
  <si>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</si>
  <si>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</si>
  <si>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</si>
  <si>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</si>
  <si>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</si>
  <si>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</si>
  <si>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</si>
  <si>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</si>
  <si>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</si>
  <si>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</si>
  <si>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</si>
  <si>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</si>
  <si>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</si>
  <si>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</si>
  <si>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</si>
  <si>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</si>
  <si>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</si>
  <si>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</si>
  <si>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</si>
  <si>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</si>
  <si>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</si>
  <si>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</si>
  <si>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</si>
  <si>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</si>
  <si>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</si>
  <si>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</si>
  <si>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</si>
  <si>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</si>
  <si>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</si>
  <si>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</si>
  <si>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</si>
  <si>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</si>
  <si>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</si>
  <si>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</si>
  <si>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</si>
  <si>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</si>
  <si>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</si>
  <si>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</si>
  <si>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</si>
  <si>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</si>
  <si>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</si>
  <si>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</si>
  <si>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</si>
  <si>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</si>
  <si>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</si>
  <si>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</si>
  <si>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</si>
  <si>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</si>
  <si>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</si>
  <si>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</si>
  <si>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</si>
  <si>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</si>
  <si>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</si>
  <si>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</si>
  <si>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</si>
  <si>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</si>
  <si>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</si>
  <si>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</si>
  <si>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</si>
  <si>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</si>
  <si>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</si>
  <si>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</si>
  <si>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</si>
  <si>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</si>
  <si>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</si>
  <si>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</si>
  <si>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</si>
  <si>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</si>
  <si>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</si>
  <si>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</si>
  <si>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</si>
  <si>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</si>
  <si>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</si>
  <si>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</si>
  <si>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</si>
  <si>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</si>
  <si>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</si>
  <si>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</si>
  <si>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</si>
  <si>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</si>
  <si>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</si>
  <si>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</si>
  <si>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</si>
  <si>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</si>
  <si>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</si>
  <si>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</si>
  <si>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</si>
  <si>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</si>
  <si>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</si>
  <si>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</si>
  <si>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</si>
  <si>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</si>
  <si>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</si>
  <si>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</si>
  <si>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</si>
  <si>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</si>
  <si>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</si>
  <si>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</si>
  <si>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</si>
  <si>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</si>
  <si>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</si>
  <si>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</si>
  <si>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</si>
  <si>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</si>
  <si>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</si>
  <si>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</si>
  <si>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</si>
  <si>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</si>
  <si>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</si>
  <si>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</si>
  <si>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</si>
  <si>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</si>
  <si>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</si>
  <si>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</si>
  <si>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</si>
  <si>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</si>
  <si>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</si>
  <si>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</si>
  <si>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</si>
  <si>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</si>
  <si>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</si>
  <si>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</si>
  <si>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</si>
  <si>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</si>
  <si>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</si>
  <si>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</si>
  <si>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</si>
  <si>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</si>
  <si>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</si>
  <si>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</si>
  <si>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</si>
  <si>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</si>
  <si>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</si>
  <si>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</si>
  <si>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</si>
  <si>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</si>
  <si>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</si>
  <si>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</si>
  <si>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</si>
  <si>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</si>
  <si>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</si>
  <si>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</si>
  <si>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</si>
  <si>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</si>
  <si>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</si>
  <si>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</si>
  <si>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</si>
  <si>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</si>
  <si>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</si>
  <si>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</si>
  <si>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</si>
  <si>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</si>
  <si>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</si>
  <si>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</si>
  <si>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</si>
  <si>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</si>
  <si>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</si>
  <si>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</si>
  <si>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</si>
  <si>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</si>
  <si>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</si>
  <si>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</si>
  <si>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</si>
  <si>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</si>
  <si>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</si>
  <si>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</si>
  <si>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</si>
  <si>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</si>
  <si>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</si>
  <si>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</si>
  <si>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</si>
  <si>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</si>
  <si>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</si>
  <si>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</si>
  <si>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</si>
  <si>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</si>
  <si>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</si>
  <si>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</si>
  <si>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</si>
  <si>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</si>
  <si>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</si>
  <si>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</si>
  <si>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</si>
  <si>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</si>
  <si>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</si>
  <si>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</si>
  <si>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</si>
  <si>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</si>
  <si>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</si>
  <si>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</si>
  <si>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</si>
  <si>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</si>
  <si>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</si>
  <si>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</si>
  <si>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</si>
  <si>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</si>
  <si>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</si>
  <si>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</si>
  <si>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</si>
  <si>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</si>
  <si>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</si>
  <si>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</si>
  <si>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</si>
  <si>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</si>
  <si>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</si>
  <si>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</si>
  <si>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</si>
  <si>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</si>
  <si>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</si>
  <si>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</si>
  <si>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</si>
  <si>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</si>
  <si>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</si>
  <si>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</si>
  <si>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</si>
  <si>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</si>
  <si>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</si>
  <si>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</si>
  <si>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</si>
  <si>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</si>
  <si>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</si>
  <si>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</si>
  <si>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</si>
  <si>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</si>
  <si>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</si>
  <si>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</si>
  <si>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</si>
  <si>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</si>
  <si>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</si>
  <si>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</si>
  <si>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</si>
  <si>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</si>
  <si>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</si>
  <si>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</si>
  <si>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</si>
  <si>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</si>
  <si>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</si>
  <si>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</si>
  <si>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</si>
  <si>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</si>
  <si>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</si>
  <si>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</si>
  <si>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</si>
  <si>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</si>
  <si>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</si>
  <si>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</si>
  <si>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</si>
  <si>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</si>
  <si>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</si>
  <si>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</si>
  <si>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</si>
  <si>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</si>
  <si>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</si>
  <si>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</si>
  <si>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</si>
  <si>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</si>
  <si>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</si>
  <si>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</si>
  <si>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</si>
  <si>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</si>
  <si>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</si>
  <si>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</si>
  <si>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</si>
  <si>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</si>
  <si>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</si>
  <si>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</si>
  <si>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</si>
  <si>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</si>
  <si>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</si>
  <si>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</si>
  <si>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</si>
  <si>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</si>
  <si>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</si>
  <si>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</si>
  <si>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</si>
  <si>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</si>
  <si>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</si>
  <si>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</si>
  <si>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</si>
  <si>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</si>
  <si>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</si>
  <si>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</si>
  <si>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</si>
  <si>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</si>
  <si>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</si>
  <si>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</si>
  <si>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</si>
  <si>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</si>
  <si>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</si>
  <si>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</si>
  <si>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</si>
  <si>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</si>
  <si>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</si>
  <si>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</si>
  <si>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</si>
  <si>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</si>
  <si>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</si>
  <si>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</si>
  <si>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</si>
  <si>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</si>
  <si>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</si>
  <si>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</si>
  <si>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</si>
  <si>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</si>
  <si>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</si>
  <si>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</si>
  <si>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</si>
  <si>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</si>
  <si>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</si>
  <si>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</si>
  <si>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</si>
  <si>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</si>
  <si>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</si>
  <si>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</si>
  <si>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</si>
  <si>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</si>
  <si>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</si>
  <si>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</si>
  <si>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</si>
  <si>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</si>
  <si>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</si>
  <si>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</si>
  <si>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</si>
  <si>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</si>
  <si>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</si>
  <si>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</si>
  <si>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</si>
  <si>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</si>
  <si>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</si>
  <si>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</si>
  <si>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</si>
  <si>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</si>
  <si>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</si>
  <si>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</si>
  <si>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</si>
  <si>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</si>
  <si>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</si>
  <si>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</si>
  <si>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</si>
  <si>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</si>
  <si>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</si>
  <si>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</si>
  <si>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</si>
  <si>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</si>
  <si>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</si>
  <si>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</si>
  <si>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</si>
  <si>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</si>
  <si>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</si>
  <si>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</si>
  <si>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</si>
  <si>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</si>
  <si>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</si>
  <si>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</si>
  <si>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</si>
  <si>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</si>
  <si>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</si>
  <si>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</si>
  <si>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</si>
  <si>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</si>
  <si>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</si>
  <si>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</si>
  <si>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</si>
  <si>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</si>
  <si>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</si>
  <si>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</si>
  <si>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</si>
  <si>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</si>
  <si>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</si>
  <si>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</si>
  <si>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</si>
  <si>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</si>
  <si>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</si>
  <si>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</si>
  <si>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</si>
  <si>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</si>
  <si>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</si>
  <si>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</si>
  <si>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</si>
  <si>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</si>
  <si>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</si>
  <si>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</si>
  <si>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</si>
  <si>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</si>
  <si>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</si>
  <si>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</si>
  <si>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</si>
  <si>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</si>
  <si>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</si>
  <si>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</si>
  <si>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</si>
  <si>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</si>
  <si>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</si>
  <si>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</si>
  <si>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</si>
  <si>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</si>
  <si>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</si>
  <si>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</si>
  <si>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</si>
  <si>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</si>
  <si>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</si>
  <si>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</si>
  <si>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</si>
  <si>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</si>
  <si>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</si>
  <si>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</si>
  <si>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</si>
  <si>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</si>
  <si>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</si>
  <si>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</si>
  <si>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</si>
  <si>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</si>
  <si>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</si>
  <si>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</si>
  <si>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</si>
  <si>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</si>
  <si>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</si>
  <si>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</si>
  <si>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</si>
  <si>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</si>
  <si>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</si>
  <si>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</si>
  <si>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</si>
  <si>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</si>
  <si>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</si>
  <si>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</si>
  <si>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</si>
  <si>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</si>
  <si>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</si>
  <si>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</si>
  <si>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</si>
  <si>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</si>
  <si>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</si>
  <si>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</si>
  <si>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</si>
  <si>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</si>
  <si>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</si>
  <si>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</si>
  <si>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</si>
  <si>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</si>
  <si>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</si>
  <si>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</si>
  <si>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</si>
  <si>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</si>
  <si>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</si>
  <si>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</si>
  <si>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</si>
  <si>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</si>
  <si>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</si>
  <si>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</si>
  <si>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</si>
  <si>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</si>
  <si>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</si>
  <si>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</si>
  <si>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</si>
  <si>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</si>
  <si>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</si>
  <si>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</si>
  <si>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</si>
  <si>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</si>
  <si>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</si>
  <si>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</si>
  <si>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</si>
  <si>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</si>
  <si>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</si>
  <si>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</si>
  <si>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</si>
  <si>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</si>
  <si>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</si>
  <si>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</si>
  <si>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</si>
  <si>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</si>
  <si>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</si>
  <si>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</si>
  <si>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</si>
  <si>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</si>
  <si>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</si>
  <si>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</si>
  <si>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</si>
  <si>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</si>
  <si>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</si>
  <si>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</si>
  <si>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</si>
  <si>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</si>
  <si>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</si>
  <si>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</si>
  <si>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</si>
  <si>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</si>
  <si>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</si>
  <si>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</si>
  <si>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</si>
  <si>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</si>
  <si>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</si>
  <si>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</si>
  <si>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</si>
  <si>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</si>
  <si>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</si>
  <si>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</si>
  <si>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</si>
  <si>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</si>
  <si>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</si>
  <si>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</si>
  <si>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</si>
  <si>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</si>
  <si>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</si>
  <si>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</si>
  <si>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</si>
  <si>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</si>
  <si>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</si>
  <si>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</si>
  <si>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</si>
  <si>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</si>
  <si>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</si>
  <si>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</si>
  <si>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</si>
  <si>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</si>
  <si>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</si>
  <si>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</si>
  <si>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</si>
  <si>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</si>
  <si>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</si>
  <si>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</si>
  <si>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</si>
  <si>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</si>
  <si>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</si>
  <si>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</si>
  <si>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</si>
  <si>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</si>
  <si>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</si>
  <si>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</si>
  <si>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</si>
  <si>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</si>
  <si>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</si>
  <si>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</si>
  <si>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</si>
  <si>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</si>
  <si>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</si>
  <si>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</si>
  <si>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</si>
  <si>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</si>
  <si>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</si>
  <si>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</si>
  <si>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</si>
  <si>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</si>
  <si>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</si>
  <si>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</si>
  <si>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</si>
  <si>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</si>
  <si>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</si>
  <si>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</si>
  <si>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</si>
  <si>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</si>
  <si>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</si>
  <si>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</si>
  <si>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</si>
  <si>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</si>
  <si>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</si>
  <si>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</si>
  <si>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</si>
  <si>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</si>
  <si>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</si>
  <si>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</si>
  <si>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</si>
  <si>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</si>
  <si>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</si>
  <si>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</si>
  <si>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</si>
  <si>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</si>
  <si>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</si>
  <si>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</si>
  <si>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</si>
  <si>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</si>
  <si>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</si>
  <si>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</si>
  <si>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</si>
  <si>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</si>
  <si>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</si>
  <si>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</si>
  <si>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</si>
  <si>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</si>
  <si>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</si>
  <si>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</si>
  <si>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</si>
  <si>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</si>
  <si>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</si>
  <si>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</si>
  <si>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</si>
  <si>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</si>
  <si>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</si>
  <si>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</si>
  <si>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</si>
  <si>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</si>
  <si>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</si>
  <si>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</si>
  <si>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</si>
  <si>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</si>
  <si>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</si>
  <si>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</si>
  <si>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</si>
  <si>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</si>
  <si>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</si>
  <si>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</si>
  <si>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</si>
  <si>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</si>
  <si>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</si>
  <si>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</si>
  <si>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</si>
  <si>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</si>
  <si>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</si>
  <si>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</si>
  <si>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</si>
  <si>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</si>
  <si>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</si>
  <si>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</si>
  <si>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</si>
  <si>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</si>
  <si>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</si>
  <si>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</si>
  <si>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</si>
  <si>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</si>
  <si>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</si>
  <si>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</si>
  <si>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</si>
  <si>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</si>
  <si>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</si>
  <si>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</si>
  <si>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</si>
  <si>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</si>
  <si>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</si>
  <si>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</si>
  <si>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</si>
  <si>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</si>
  <si>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</si>
  <si>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</si>
  <si>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</si>
  <si>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</si>
  <si>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</si>
  <si>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</si>
  <si>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</si>
  <si>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</si>
  <si>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</si>
  <si>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</si>
  <si>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</si>
  <si>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</si>
  <si>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</si>
  <si>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</si>
  <si>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</si>
  <si>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</si>
  <si>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</si>
  <si>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</si>
  <si>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</si>
  <si>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</si>
  <si>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</si>
  <si>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</si>
  <si>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</si>
  <si>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</si>
  <si>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</si>
  <si>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</si>
  <si>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</si>
  <si>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</si>
  <si>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</si>
  <si>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</si>
  <si>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</si>
  <si>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</si>
  <si>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</si>
  <si>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</si>
  <si>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</si>
  <si>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</si>
  <si>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</si>
  <si>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</si>
  <si>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</si>
  <si>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</si>
  <si>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</si>
  <si>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</si>
  <si>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</si>
  <si>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</si>
  <si>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</si>
  <si>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</si>
  <si>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</si>
  <si>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</si>
  <si>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</si>
  <si>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</si>
  <si>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</si>
  <si>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</si>
  <si>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</si>
  <si>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</si>
  <si>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</si>
  <si>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</si>
  <si>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</si>
  <si>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</si>
  <si>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</si>
  <si>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</si>
  <si>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</si>
  <si>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</si>
  <si>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</si>
  <si>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</si>
  <si>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</si>
  <si>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</si>
  <si>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</si>
  <si>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</si>
  <si>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</si>
  <si>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</si>
  <si>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</si>
  <si>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</si>
  <si>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</si>
  <si>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</si>
  <si>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</si>
  <si>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</si>
  <si>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</si>
  <si>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</si>
  <si>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</si>
  <si>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</si>
  <si>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</si>
  <si>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</si>
  <si>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</si>
  <si>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</si>
  <si>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</si>
  <si>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</si>
  <si>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</si>
  <si>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</si>
  <si>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</si>
  <si>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</si>
  <si>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</si>
  <si>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</si>
  <si>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</si>
  <si>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</si>
  <si>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</si>
  <si>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</si>
  <si>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</si>
  <si>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</si>
  <si>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</si>
  <si>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</si>
  <si>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</si>
  <si>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</si>
  <si>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</si>
  <si>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</si>
  <si>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</si>
  <si>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</si>
  <si>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</si>
  <si>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</si>
  <si>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</si>
  <si>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</si>
  <si>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</si>
  <si>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</si>
  <si>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</si>
  <si>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</si>
  <si>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</si>
  <si>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</si>
  <si>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</si>
  <si>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</si>
  <si>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</si>
  <si>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</si>
  <si>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</si>
  <si>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</si>
  <si>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</si>
  <si>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</si>
  <si>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</si>
  <si>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</si>
  <si>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</si>
  <si>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</si>
  <si>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</si>
  <si>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</si>
  <si>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</si>
  <si>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</si>
  <si>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</si>
  <si>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</si>
  <si>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</si>
  <si>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</si>
  <si>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</si>
  <si>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</si>
  <si>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</si>
  <si>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</si>
  <si>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</si>
  <si>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</si>
  <si>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</si>
  <si>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</si>
  <si>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</si>
  <si>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</si>
  <si>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</si>
  <si>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</si>
  <si>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</si>
  <si>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</si>
  <si>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</si>
  <si>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</si>
  <si>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</si>
  <si>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</si>
  <si>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</si>
  <si>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</si>
  <si>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</si>
  <si>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</si>
  <si>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</si>
  <si>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</si>
  <si>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</si>
  <si>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</si>
  <si>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</si>
  <si>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</si>
  <si>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</si>
  <si>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</si>
  <si>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</si>
  <si>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</si>
  <si>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</si>
  <si>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</si>
  <si>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</si>
  <si>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</si>
  <si>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</si>
  <si>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</si>
  <si>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</si>
  <si>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</si>
  <si>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</si>
  <si>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</si>
  <si>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</si>
  <si>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</si>
  <si>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</si>
  <si>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</si>
  <si>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</si>
  <si>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</si>
  <si>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</si>
  <si>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</si>
  <si>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</si>
  <si>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</si>
  <si>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</si>
  <si>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</si>
  <si>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</si>
  <si>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</si>
  <si>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</si>
  <si>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</si>
  <si>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</si>
  <si>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</si>
  <si>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</si>
  <si>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</si>
  <si>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</si>
  <si>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</si>
  <si>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</si>
  <si>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</si>
  <si>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</si>
  <si>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</si>
  <si>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</si>
  <si>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</si>
  <si>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</si>
  <si>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</si>
  <si>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</si>
  <si>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</si>
  <si>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</si>
  <si>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</si>
  <si>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</si>
  <si>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</si>
  <si>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</si>
  <si>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</si>
  <si>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</si>
  <si>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</si>
  <si>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</si>
  <si>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</si>
  <si>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</si>
  <si>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</si>
  <si>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</si>
  <si>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</si>
  <si>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</si>
  <si>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</si>
  <si>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</si>
  <si>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</si>
  <si>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</si>
  <si>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</si>
  <si>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</si>
  <si>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</si>
  <si>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</si>
  <si>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</si>
  <si>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</si>
  <si>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</si>
  <si>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</si>
  <si>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</si>
  <si>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</si>
  <si>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</si>
  <si>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</si>
  <si>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</si>
  <si>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</si>
  <si>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</si>
  <si>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</si>
  <si>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</si>
  <si>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</si>
  <si>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</si>
  <si>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</si>
  <si>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</si>
  <si>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</si>
  <si>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</si>
  <si>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</si>
  <si>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</si>
  <si>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</si>
  <si>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</si>
  <si>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</si>
  <si>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</si>
  <si>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</si>
  <si>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</si>
  <si>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</si>
  <si>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</si>
  <si>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</si>
  <si>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</si>
  <si>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</si>
  <si>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</si>
  <si>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</si>
  <si>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</si>
  <si>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</si>
  <si>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</si>
  <si>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</si>
  <si>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</si>
  <si>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</si>
  <si>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</si>
  <si>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</si>
  <si>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</si>
  <si>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</si>
  <si>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</si>
  <si>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</si>
  <si>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</si>
  <si>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</si>
  <si>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</si>
  <si>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</si>
  <si>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</si>
  <si>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</si>
  <si>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</si>
  <si>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</si>
  <si>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</si>
  <si>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</si>
  <si>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</si>
  <si>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</si>
  <si>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</si>
  <si>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</si>
  <si>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</si>
  <si>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</si>
  <si>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</si>
  <si>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</si>
  <si>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</si>
  <si>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</si>
  <si>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</si>
  <si>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</si>
  <si>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</si>
  <si>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</si>
  <si>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</si>
  <si>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</si>
  <si>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</si>
  <si>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</si>
  <si>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</si>
  <si>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</si>
  <si>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</si>
  <si>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</si>
  <si>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</si>
  <si>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</si>
  <si>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</si>
  <si>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</si>
  <si>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</si>
  <si>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</si>
  <si>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</si>
  <si>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</si>
  <si>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</si>
  <si>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</si>
  <si>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</si>
  <si>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</si>
  <si>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</si>
  <si>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</si>
  <si>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</si>
  <si>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</si>
  <si>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</si>
  <si>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</si>
  <si>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</si>
  <si>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</si>
  <si>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</si>
  <si>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</si>
  <si>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</si>
  <si>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</si>
  <si>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</si>
  <si>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</si>
  <si>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</si>
  <si>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</si>
  <si>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</si>
  <si>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</si>
  <si>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</si>
  <si>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</si>
  <si>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</si>
  <si>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</si>
  <si>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</si>
  <si>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</si>
  <si>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</si>
  <si>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</si>
  <si>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</si>
  <si>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</si>
  <si>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</si>
  <si>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</si>
  <si>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</si>
  <si>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</si>
  <si>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</si>
  <si>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</si>
  <si>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</si>
  <si>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</si>
  <si>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</si>
  <si>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</si>
  <si>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</si>
  <si>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</si>
  <si>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</si>
  <si>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</si>
  <si>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</si>
  <si>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</si>
  <si>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</si>
  <si>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</si>
  <si>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</si>
  <si>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</si>
  <si>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</si>
  <si>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</si>
  <si>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</si>
  <si>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</si>
  <si>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</si>
  <si>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</si>
  <si>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</si>
  <si>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</si>
  <si>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</si>
  <si>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</si>
  <si>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</si>
  <si>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</si>
  <si>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</si>
  <si>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</si>
  <si>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</si>
  <si>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</si>
  <si>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</si>
  <si>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</si>
  <si>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</si>
  <si>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</si>
  <si>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</si>
  <si>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</si>
  <si>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</si>
  <si>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</si>
  <si>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</si>
  <si>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</si>
  <si>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</si>
  <si>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</si>
  <si>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</si>
  <si>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</si>
  <si>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</si>
  <si>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</si>
  <si>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</si>
  <si>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</si>
  <si>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</si>
  <si>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</si>
  <si>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</si>
  <si>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</si>
  <si>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</si>
  <si>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</si>
  <si>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</si>
  <si>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</si>
  <si>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</si>
  <si>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</si>
  <si>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</si>
  <si>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</si>
  <si>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</si>
  <si>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</si>
  <si>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</si>
  <si>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</si>
  <si>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</si>
  <si>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</si>
  <si>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</si>
  <si>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</si>
  <si>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</si>
  <si>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</si>
  <si>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</si>
  <si>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</si>
  <si>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</si>
  <si>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</si>
  <si>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</si>
  <si>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</si>
  <si>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</si>
  <si>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</si>
  <si>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</si>
  <si>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</si>
  <si>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</si>
  <si>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</si>
  <si>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</si>
  <si>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</si>
  <si>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</si>
  <si>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</si>
  <si>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</si>
  <si>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</si>
  <si>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</si>
  <si>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</si>
  <si>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</si>
  <si>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</si>
  <si>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</si>
  <si>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</si>
  <si>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</si>
  <si>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</si>
  <si>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</si>
  <si>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</si>
  <si>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</si>
  <si>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</si>
  <si>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</si>
  <si>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</si>
  <si>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</si>
  <si>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</si>
  <si>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</si>
  <si>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</si>
  <si>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</si>
  <si>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</si>
  <si>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</si>
  <si>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</si>
  <si>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</si>
  <si>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</si>
  <si>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</si>
  <si>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</si>
  <si>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</si>
  <si>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</si>
  <si>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</si>
  <si>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</si>
  <si>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</si>
  <si>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</si>
  <si>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</si>
  <si>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</si>
  <si>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</si>
  <si>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</si>
  <si>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</si>
  <si>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</si>
  <si>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</si>
  <si>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</si>
  <si>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</si>
  <si>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</si>
  <si>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</si>
  <si>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</si>
  <si>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</si>
  <si>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</si>
  <si>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</si>
  <si>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</si>
  <si>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</si>
  <si>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</si>
  <si>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</si>
  <si>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</si>
  <si>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</si>
  <si>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</si>
  <si>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</si>
  <si>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</si>
  <si>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</si>
  <si>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</si>
  <si>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</si>
  <si>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</si>
  <si>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</si>
  <si>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</si>
  <si>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</si>
  <si>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</si>
  <si>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</si>
  <si>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</si>
  <si>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</si>
  <si>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</si>
  <si>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</si>
  <si>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</si>
  <si>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</si>
  <si>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</si>
  <si>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</si>
  <si>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</si>
  <si>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</si>
  <si>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</si>
  <si>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</si>
  <si>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</si>
  <si>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</si>
  <si>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</si>
  <si>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</si>
  <si>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</si>
  <si>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</si>
  <si>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</si>
  <si>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</si>
  <si>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</si>
  <si>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</si>
  <si>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</si>
  <si>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</si>
  <si>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</si>
  <si>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</si>
  <si>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</si>
  <si>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</si>
  <si>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</si>
  <si>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</si>
  <si>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</si>
  <si>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</si>
  <si>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</si>
  <si>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</si>
  <si>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</si>
  <si>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</si>
  <si>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</si>
  <si>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</si>
  <si>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</si>
  <si>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</si>
  <si>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</si>
  <si>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</si>
  <si>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</si>
  <si>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</si>
  <si>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</si>
  <si>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</si>
  <si>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</si>
  <si>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</si>
  <si>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</si>
  <si>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</si>
  <si>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</si>
  <si>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</si>
  <si>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</si>
  <si>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</si>
  <si>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</si>
  <si>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</si>
  <si>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</si>
  <si>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</si>
  <si>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</si>
  <si>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</si>
  <si>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</si>
  <si>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</si>
  <si>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</si>
  <si>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</si>
  <si>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</si>
  <si>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</si>
  <si>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</si>
  <si>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</si>
  <si>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</si>
  <si>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</si>
  <si>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</si>
  <si>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</si>
  <si>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</si>
  <si>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</si>
  <si>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</si>
  <si>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</si>
  <si>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</si>
  <si>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</si>
  <si>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</si>
  <si>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</si>
  <si>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</si>
  <si>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</si>
  <si>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</si>
  <si>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</si>
  <si>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</si>
  <si>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</si>
  <si>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</si>
  <si>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</si>
  <si>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</si>
  <si>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</si>
  <si>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</si>
  <si>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</si>
  <si>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</si>
  <si>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</si>
  <si>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</si>
  <si>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</si>
  <si>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</si>
  <si>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</si>
  <si>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</si>
  <si>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</si>
  <si>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</si>
  <si>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</si>
  <si>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</si>
  <si>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</si>
  <si>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</si>
  <si>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</si>
  <si>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</si>
  <si>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</si>
  <si>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</si>
  <si>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</si>
  <si>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</si>
  <si>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</si>
  <si>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</si>
  <si>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</si>
  <si>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</si>
  <si>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</si>
  <si>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</si>
  <si>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</si>
  <si>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</si>
  <si>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</si>
  <si>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</si>
  <si>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</si>
  <si>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</si>
  <si>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</si>
  <si>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</si>
  <si>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</si>
  <si>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</si>
  <si>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</si>
  <si>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</si>
  <si>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</si>
  <si>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</si>
  <si>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</si>
  <si>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</si>
  <si>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</si>
  <si>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</si>
  <si>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</si>
  <si>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</si>
  <si>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</si>
  <si>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</si>
  <si>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</si>
  <si>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</si>
  <si>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</si>
  <si>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</si>
  <si>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</si>
  <si>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</si>
  <si>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</si>
  <si>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</si>
  <si>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</si>
  <si>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</si>
  <si>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</si>
  <si>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</si>
  <si>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</si>
  <si>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</si>
  <si>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</si>
  <si>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</si>
  <si>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</si>
  <si>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</si>
  <si>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</si>
  <si>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</si>
  <si>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</si>
  <si>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</si>
  <si>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</si>
  <si>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</si>
  <si>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</si>
  <si>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</si>
  <si>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</si>
  <si>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</si>
  <si>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</si>
  <si>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</si>
  <si>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</si>
  <si>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</si>
  <si>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</si>
  <si>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</si>
  <si>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</si>
  <si>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</si>
  <si>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</si>
  <si>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</si>
  <si>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</si>
  <si>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</si>
  <si>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</si>
  <si>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</si>
  <si>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</si>
  <si>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</si>
  <si>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</si>
  <si>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</si>
  <si>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</si>
  <si>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</si>
  <si>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</si>
  <si>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</si>
  <si>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</si>
  <si>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</si>
  <si>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</si>
  <si>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</si>
  <si>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</si>
  <si>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</si>
  <si>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</si>
  <si>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</si>
  <si>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</si>
  <si>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</si>
  <si>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</si>
  <si>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</si>
  <si>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</si>
  <si>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</si>
  <si>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</si>
  <si>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</si>
  <si>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</si>
  <si>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</si>
  <si>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</si>
  <si>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</si>
  <si>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</si>
  <si>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</si>
  <si>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</si>
  <si>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</si>
  <si>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</si>
  <si>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</si>
  <si>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</si>
  <si>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</si>
  <si>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</si>
  <si>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</si>
  <si>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</si>
  <si>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</si>
  <si>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</si>
  <si>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</si>
  <si>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</si>
  <si>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</si>
  <si>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</si>
  <si>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</si>
  <si>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</si>
  <si>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</si>
  <si>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</si>
  <si>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</si>
  <si>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</si>
  <si>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</si>
  <si>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</si>
  <si>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</si>
  <si>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</si>
  <si>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</si>
  <si>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</si>
  <si>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</si>
  <si>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</si>
  <si>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</si>
  <si>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</si>
  <si>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</si>
  <si>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</si>
  <si>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</si>
  <si>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</si>
  <si>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</si>
  <si>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</si>
  <si>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</si>
  <si>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</si>
  <si>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</si>
  <si>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</si>
  <si>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</si>
  <si>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</si>
  <si>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</si>
  <si>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</si>
  <si>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</si>
  <si>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</si>
  <si>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</si>
  <si>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</si>
  <si>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</si>
  <si>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</si>
  <si>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</si>
  <si>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</si>
  <si>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</si>
  <si>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</si>
  <si>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</si>
  <si>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</si>
  <si>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</si>
  <si>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</si>
  <si>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</si>
  <si>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</si>
  <si>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</si>
  <si>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</si>
  <si>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</si>
  <si>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</si>
  <si>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</si>
  <si>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</si>
  <si>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</si>
  <si>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</si>
  <si>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</si>
  <si>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</si>
  <si>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</si>
  <si>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</si>
  <si>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</si>
  <si>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</si>
  <si>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</si>
  <si>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</si>
  <si>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</si>
  <si>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</si>
  <si>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</si>
  <si>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</si>
  <si>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</si>
  <si>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</si>
  <si>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</si>
  <si>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</si>
  <si>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</si>
  <si>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</si>
  <si>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</si>
  <si>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</si>
  <si>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</si>
  <si>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</si>
  <si>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</si>
  <si>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</si>
  <si>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</si>
  <si>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</si>
  <si>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</si>
  <si>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</si>
  <si>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</si>
  <si>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</si>
  <si>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</si>
  <si>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</si>
  <si>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</si>
  <si>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</si>
  <si>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</si>
  <si>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</si>
  <si>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</si>
  <si>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</si>
  <si>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</si>
  <si>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</si>
  <si>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</si>
  <si>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</si>
  <si>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</si>
  <si>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</si>
  <si>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</si>
  <si>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</si>
  <si>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</si>
  <si>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</si>
  <si>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</si>
  <si>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</si>
  <si>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</si>
  <si>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</si>
  <si>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</si>
  <si>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</si>
  <si>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</si>
  <si>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</si>
  <si>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</si>
  <si>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</si>
  <si>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</si>
  <si>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</si>
  <si>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</si>
  <si>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</si>
  <si>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</si>
  <si>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</si>
  <si>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</si>
  <si>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</si>
  <si>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</si>
  <si>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</si>
  <si>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</si>
  <si>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</si>
  <si>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</si>
  <si>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</si>
  <si>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</si>
  <si>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</si>
  <si>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</si>
  <si>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</si>
  <si>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</si>
  <si>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</si>
  <si>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</si>
  <si>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</si>
  <si>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</si>
  <si>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</si>
  <si>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</si>
  <si>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</si>
  <si>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</si>
  <si>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</si>
  <si>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</si>
  <si>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</si>
  <si>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</si>
  <si>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</si>
  <si>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</si>
  <si>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</si>
  <si>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</si>
  <si>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</si>
  <si>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</si>
  <si>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</si>
  <si>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</si>
  <si>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</si>
  <si>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</si>
  <si>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</si>
  <si>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</si>
  <si>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</si>
  <si>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</si>
  <si>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</si>
  <si>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</si>
  <si>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</si>
  <si>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</si>
  <si>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</si>
  <si>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</si>
  <si>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</si>
  <si>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</si>
  <si>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</si>
  <si>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</si>
  <si>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</si>
  <si>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</si>
  <si>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</si>
  <si>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</si>
  <si>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</si>
  <si>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</si>
  <si>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</si>
  <si>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</si>
  <si>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</si>
  <si>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</si>
  <si>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</si>
  <si>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</si>
  <si>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</si>
  <si>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</si>
  <si>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</si>
  <si>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</si>
  <si>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</si>
  <si>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</si>
  <si>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</si>
  <si>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</si>
  <si>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</si>
  <si>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</si>
  <si>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</si>
  <si>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</si>
  <si>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</si>
  <si>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</si>
  <si>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</si>
  <si>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</si>
  <si>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</si>
  <si>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</si>
  <si>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</si>
  <si>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</si>
  <si>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</si>
  <si>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</si>
  <si>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</si>
  <si>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</si>
  <si>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</si>
  <si>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</si>
  <si>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</si>
  <si>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</si>
  <si>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</si>
  <si>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</si>
  <si>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</si>
  <si>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</si>
  <si>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</si>
  <si>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</si>
  <si>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</si>
  <si>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</si>
  <si>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</si>
  <si>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</si>
  <si>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</si>
  <si>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</si>
  <si>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</si>
  <si>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</si>
  <si>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</si>
  <si>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</si>
  <si>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</si>
  <si>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</si>
  <si>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</si>
  <si>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</si>
  <si>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</si>
  <si>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</si>
  <si>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</si>
  <si>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</si>
  <si>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</si>
  <si>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</si>
  <si>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</si>
  <si>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</si>
  <si>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</si>
  <si>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</si>
  <si>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</si>
  <si>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</si>
  <si>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</si>
  <si>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</si>
  <si>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</si>
  <si>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</si>
  <si>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</si>
  <si>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</si>
  <si>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</si>
  <si>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</si>
  <si>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</si>
  <si>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</si>
  <si>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</si>
  <si>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</si>
  <si>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</si>
  <si>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</si>
  <si>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</si>
  <si>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</si>
  <si>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</si>
  <si>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</si>
  <si>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</si>
  <si>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</si>
  <si>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</si>
  <si>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</si>
  <si>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</si>
  <si>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</si>
  <si>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</si>
  <si>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</si>
  <si>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</si>
  <si>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</si>
  <si>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</si>
  <si>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</si>
  <si>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</si>
  <si>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</si>
  <si>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</si>
  <si>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</si>
  <si>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</si>
  <si>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</si>
  <si>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</si>
  <si>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</si>
  <si>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</si>
  <si>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</si>
  <si>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</si>
  <si>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</si>
  <si>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</si>
  <si>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</si>
  <si>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</si>
  <si>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</si>
  <si>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</si>
  <si>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</si>
  <si>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</si>
  <si>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</si>
  <si>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</si>
  <si>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</si>
  <si>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</si>
  <si>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</si>
  <si>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</si>
  <si>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</si>
  <si>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</si>
  <si>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</si>
  <si>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</si>
  <si>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</si>
  <si>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</si>
  <si>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</si>
  <si>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</si>
  <si>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</si>
  <si>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</si>
  <si>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</si>
  <si>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</si>
  <si>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</si>
  <si>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</si>
  <si>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</si>
  <si>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</si>
  <si>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</si>
  <si>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</si>
  <si>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</si>
  <si>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</si>
  <si>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</si>
  <si>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</si>
  <si>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</si>
  <si>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</si>
  <si>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</si>
  <si>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</si>
  <si>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</si>
  <si>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</si>
  <si>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</si>
  <si>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</si>
  <si>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</si>
  <si>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</si>
  <si>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</si>
  <si>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</si>
  <si>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</si>
  <si>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</si>
  <si>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</si>
  <si>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</si>
  <si>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</si>
  <si>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</si>
  <si>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</si>
  <si>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</si>
  <si>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</si>
  <si>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</si>
  <si>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</si>
  <si>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</si>
  <si>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</si>
  <si>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</si>
  <si>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</si>
  <si>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</si>
  <si>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</si>
  <si>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</si>
  <si>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</si>
  <si>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</si>
  <si>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</si>
  <si>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</si>
  <si>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</si>
  <si>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</si>
  <si>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</si>
  <si>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</si>
  <si>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</si>
  <si>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</si>
  <si>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</si>
  <si>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</si>
  <si>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</si>
  <si>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</si>
  <si>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</si>
  <si>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</si>
  <si>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</si>
  <si>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</si>
  <si>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</si>
  <si>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</si>
  <si>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</si>
  <si>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</si>
  <si>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</si>
  <si>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</si>
  <si>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</si>
  <si>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</si>
  <si>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</si>
  <si>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</si>
  <si>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</si>
  <si>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</si>
  <si>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</si>
  <si>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</si>
  <si>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</si>
  <si>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</si>
  <si>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</si>
  <si>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</si>
  <si>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</si>
  <si>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</si>
  <si>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</si>
  <si>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</si>
  <si>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</si>
  <si>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</si>
  <si>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</si>
  <si>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</si>
  <si>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</si>
  <si>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</si>
  <si>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</si>
  <si>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</si>
  <si>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</si>
  <si>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</si>
  <si>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</si>
  <si>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</si>
  <si>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</si>
  <si>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</si>
  <si>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</si>
  <si>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</si>
  <si>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</si>
  <si>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</si>
  <si>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</si>
  <si>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</si>
  <si>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</si>
  <si>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</si>
  <si>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</si>
  <si>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</si>
  <si>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</si>
  <si>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</si>
  <si>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</si>
  <si>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</si>
  <si>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</si>
  <si>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</si>
  <si>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</si>
  <si>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</si>
  <si>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</si>
  <si>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</si>
  <si>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</si>
  <si>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</si>
  <si>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</si>
  <si>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</si>
  <si>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</si>
  <si>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</si>
  <si>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</si>
  <si>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</si>
  <si>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</si>
  <si>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</si>
  <si>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</si>
  <si>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</si>
  <si>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</si>
  <si>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</si>
  <si>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</si>
  <si>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</si>
  <si>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</si>
  <si>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</si>
  <si>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</si>
  <si>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</si>
  <si>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</si>
  <si>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</si>
  <si>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</si>
  <si>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</si>
  <si>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</si>
  <si>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</si>
  <si>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</si>
  <si>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</si>
  <si>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</si>
  <si>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</si>
  <si>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</si>
  <si>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</si>
  <si>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</si>
  <si>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</si>
  <si>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</si>
  <si>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</si>
  <si>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</si>
  <si>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</si>
  <si>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</si>
  <si>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</si>
  <si>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</si>
  <si>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</si>
  <si>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</si>
  <si>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</si>
  <si>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</si>
  <si>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</si>
  <si>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</si>
  <si>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</si>
  <si>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</si>
  <si>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</si>
  <si>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</si>
  <si>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</si>
  <si>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</si>
  <si>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</si>
  <si>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</si>
  <si>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</si>
  <si>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</si>
  <si>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</si>
  <si>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</si>
  <si>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</si>
  <si>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</si>
  <si>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</si>
  <si>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</si>
  <si>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</si>
  <si>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</si>
  <si>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</si>
  <si>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</si>
  <si>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</si>
  <si>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</si>
  <si>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</si>
  <si>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</si>
  <si>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</si>
  <si>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</si>
  <si>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</si>
  <si>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</si>
  <si>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</si>
  <si>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</si>
  <si>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</si>
  <si>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</si>
  <si>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</si>
  <si>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</si>
  <si>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</si>
  <si>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</si>
  <si>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</si>
  <si>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</si>
  <si>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</si>
  <si>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</si>
  <si>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</si>
  <si>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</si>
  <si>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</si>
  <si>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</si>
  <si>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</si>
  <si>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</si>
  <si>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</si>
  <si>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</si>
  <si>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</si>
  <si>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</si>
  <si>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</si>
  <si>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</si>
  <si>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</si>
  <si>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</si>
  <si>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</si>
  <si>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</si>
  <si>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</si>
  <si>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</si>
  <si>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</si>
  <si>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</si>
  <si>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</si>
  <si>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</si>
  <si>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</si>
  <si>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</si>
  <si>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</si>
  <si>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</si>
  <si>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</si>
  <si>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</si>
  <si>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</si>
  <si>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</si>
  <si>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</si>
  <si>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</si>
  <si>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</si>
  <si>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</si>
  <si>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</si>
  <si>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</si>
  <si>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</si>
  <si>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</si>
  <si>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</si>
  <si>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</si>
  <si>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</si>
  <si>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</si>
  <si>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</si>
  <si>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</si>
  <si>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</si>
  <si>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</si>
  <si>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</si>
  <si>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</si>
  <si>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</si>
  <si>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</si>
  <si>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</si>
  <si>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</si>
  <si>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</si>
  <si>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</si>
  <si>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</si>
  <si>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</si>
  <si>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</si>
  <si>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</si>
  <si>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</si>
  <si>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</si>
  <si>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</si>
  <si>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</si>
  <si>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</si>
  <si>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</si>
  <si>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</si>
  <si>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</si>
  <si>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</si>
  <si>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</si>
  <si>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</si>
  <si>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</si>
  <si>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</si>
  <si>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</si>
  <si>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</si>
  <si>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</si>
  <si>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</si>
  <si>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</si>
  <si>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</si>
  <si>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</si>
  <si>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</si>
  <si>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</si>
  <si>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</si>
  <si>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</si>
  <si>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</si>
  <si>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</si>
  <si>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</si>
  <si>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</si>
  <si>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</si>
  <si>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</si>
  <si>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</si>
  <si>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</si>
  <si>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</si>
  <si>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</si>
  <si>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</si>
  <si>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</si>
  <si>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</si>
  <si>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</si>
  <si>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</si>
  <si>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</si>
  <si>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</si>
  <si>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</si>
  <si>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</si>
  <si>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</si>
  <si>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</si>
  <si>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</si>
  <si>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</si>
  <si>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</si>
  <si>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</si>
  <si>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</si>
  <si>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</si>
  <si>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</si>
  <si>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</si>
  <si>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</si>
  <si>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</si>
  <si>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</si>
  <si>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</si>
  <si>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</si>
  <si>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</si>
  <si>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</si>
  <si>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</si>
  <si>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</si>
  <si>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</si>
  <si>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</si>
  <si>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</si>
  <si>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</si>
  <si>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</si>
  <si>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</si>
  <si>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</si>
  <si>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</si>
  <si>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</si>
  <si>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</si>
  <si>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</si>
  <si>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</si>
  <si>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</si>
  <si>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</si>
  <si>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</si>
  <si>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</si>
  <si>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</si>
  <si>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</si>
  <si>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</si>
  <si>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</si>
  <si>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</si>
  <si>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</si>
  <si>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</si>
  <si>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</si>
  <si>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</si>
  <si>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</si>
  <si>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</si>
  <si>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</si>
  <si>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</si>
  <si>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</si>
  <si>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</si>
  <si>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</si>
  <si>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</si>
  <si>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</si>
  <si>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</si>
  <si>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</si>
  <si>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</si>
  <si>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</si>
  <si>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</si>
  <si>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</si>
  <si>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</si>
  <si>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</si>
  <si>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</si>
  <si>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</si>
  <si>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</si>
  <si>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</si>
  <si>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</si>
  <si>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</si>
  <si>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</si>
  <si>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</si>
  <si>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</si>
  <si>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</si>
  <si>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</si>
  <si>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</si>
  <si>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</si>
  <si>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</si>
  <si>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</si>
  <si>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</si>
  <si>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</si>
  <si>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</si>
  <si>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</si>
  <si>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</si>
  <si>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</si>
  <si>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</si>
  <si>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</si>
  <si>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</si>
  <si>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</si>
  <si>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</si>
  <si>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</si>
  <si>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</si>
  <si>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</si>
  <si>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</si>
  <si>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</si>
  <si>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</si>
  <si>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</si>
  <si>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</si>
  <si>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</si>
  <si>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</si>
  <si>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</si>
  <si>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</si>
  <si>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</si>
  <si>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</si>
  <si>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</si>
  <si>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</si>
  <si>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</si>
  <si>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</si>
  <si>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</si>
  <si>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</si>
  <si>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</si>
  <si>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</si>
  <si>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</si>
  <si>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</si>
  <si>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</si>
  <si>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</si>
  <si>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</si>
  <si>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</si>
  <si>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</si>
  <si>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</si>
  <si>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</si>
  <si>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</si>
  <si>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</si>
  <si>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</si>
  <si>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</si>
  <si>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</si>
  <si>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</si>
  <si>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</si>
  <si>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</si>
  <si>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</si>
  <si>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</si>
  <si>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</si>
  <si>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</si>
  <si>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</si>
  <si>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</si>
  <si>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</si>
  <si>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</si>
  <si>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</si>
  <si>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</si>
  <si>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</si>
  <si>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</si>
  <si>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</si>
  <si>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</si>
  <si>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</si>
  <si>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</si>
  <si>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</si>
  <si>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</si>
  <si>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</si>
  <si>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</si>
  <si>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</si>
  <si>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</si>
  <si>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</si>
  <si>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</si>
  <si>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</si>
  <si>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</si>
  <si>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</si>
  <si>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</si>
  <si>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</si>
  <si>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</si>
  <si>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</si>
  <si>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</si>
  <si>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</si>
  <si>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</si>
  <si>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</si>
  <si>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</si>
  <si>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</si>
  <si>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</si>
  <si>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</si>
  <si>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</si>
  <si>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</si>
  <si>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</si>
  <si>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</si>
  <si>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</si>
  <si>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</si>
  <si>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</si>
  <si>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</si>
  <si>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</si>
  <si>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</si>
  <si>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</si>
  <si>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</si>
  <si>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</si>
  <si>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</si>
  <si>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</si>
  <si>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</si>
  <si>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</si>
  <si>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</si>
  <si>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</si>
  <si>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</si>
  <si>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</si>
  <si>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</si>
  <si>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</si>
  <si>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</si>
  <si>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</si>
  <si>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</si>
  <si>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</si>
  <si>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</si>
  <si>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</si>
  <si>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</si>
  <si>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</si>
  <si>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</si>
  <si>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</si>
  <si>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</si>
  <si>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</si>
  <si>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</si>
  <si>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</si>
  <si>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</si>
  <si>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</si>
  <si>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</si>
  <si>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</si>
  <si>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</si>
  <si>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</si>
  <si>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</si>
  <si>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</si>
  <si>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</si>
  <si>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</si>
  <si>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</si>
  <si>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</si>
  <si>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</si>
  <si>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</si>
  <si>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</si>
  <si>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</si>
  <si>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</si>
  <si>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</si>
  <si>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</si>
  <si>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</si>
  <si>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</si>
  <si>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</si>
  <si>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</si>
  <si>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</si>
  <si>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</si>
  <si>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</si>
  <si>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</si>
  <si>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</si>
  <si>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</si>
  <si>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</si>
  <si>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</si>
  <si>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</si>
  <si>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</si>
  <si>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</si>
  <si>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</si>
  <si>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</si>
  <si>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</si>
  <si>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</si>
  <si>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</si>
  <si>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</si>
  <si>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</si>
  <si>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</si>
  <si>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</si>
  <si>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</si>
  <si>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</si>
  <si>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</si>
  <si>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</si>
  <si>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</si>
  <si>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</si>
  <si>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</si>
  <si>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</si>
  <si>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</si>
  <si>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</si>
  <si>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</si>
  <si>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</si>
  <si>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</si>
  <si>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</si>
  <si>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</si>
  <si>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</si>
  <si>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</si>
  <si>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</si>
  <si>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</si>
  <si>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</si>
  <si>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</si>
  <si>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</si>
  <si>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</si>
  <si>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</si>
  <si>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</si>
  <si>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</si>
  <si>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</si>
  <si>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</si>
  <si>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</si>
  <si>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</si>
  <si>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</si>
  <si>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</si>
  <si>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</si>
  <si>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</si>
  <si>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</si>
  <si>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</si>
  <si>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</si>
  <si>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</si>
  <si>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</si>
  <si>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</si>
  <si>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</si>
  <si>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</si>
  <si>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</si>
  <si>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</si>
  <si>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</si>
  <si>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</si>
  <si>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</si>
  <si>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</si>
  <si>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</si>
  <si>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</si>
  <si>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</si>
  <si>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</si>
  <si>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</si>
  <si>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</si>
  <si>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</si>
  <si>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</si>
  <si>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</si>
  <si>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</si>
  <si>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</si>
  <si>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</si>
  <si>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</si>
  <si>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</si>
  <si>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</si>
  <si>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</si>
  <si>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</si>
  <si>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</si>
  <si>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</si>
  <si>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</si>
  <si>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</si>
  <si>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</si>
  <si>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</si>
  <si>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</si>
  <si>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</si>
  <si>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</si>
  <si>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</si>
  <si>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</si>
  <si>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</si>
  <si>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</si>
  <si>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</si>
  <si>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</si>
  <si>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</si>
  <si>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</si>
  <si>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</si>
  <si>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</si>
  <si>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</si>
  <si>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</si>
  <si>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</si>
  <si>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</si>
  <si>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</si>
  <si>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</si>
  <si>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</si>
  <si>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</si>
  <si>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</si>
  <si>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</si>
  <si>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</si>
  <si>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</si>
  <si>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</si>
  <si>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</si>
  <si>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</si>
  <si>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</si>
  <si>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</si>
  <si>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</si>
  <si>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</si>
  <si>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</si>
  <si>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</si>
  <si>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</si>
  <si>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</si>
  <si>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</si>
  <si>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</si>
  <si>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</si>
  <si>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</si>
  <si>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</si>
  <si>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</si>
  <si>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</si>
  <si>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</si>
  <si>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</si>
  <si>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</si>
  <si>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</si>
  <si>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</si>
  <si>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</si>
  <si>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</si>
  <si>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</si>
  <si>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</si>
  <si>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</si>
  <si>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</si>
  <si>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</si>
  <si>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</si>
  <si>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</si>
  <si>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</si>
  <si>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</si>
  <si>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</si>
  <si>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</si>
  <si>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</si>
  <si>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</si>
  <si>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</si>
  <si>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</si>
  <si>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</si>
  <si>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</si>
  <si>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</si>
  <si>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</si>
  <si>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</si>
  <si>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</si>
  <si>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</si>
  <si>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</si>
  <si>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</si>
  <si>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</si>
  <si>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</si>
  <si>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</si>
  <si>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</si>
  <si>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</si>
  <si>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</si>
  <si>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</si>
  <si>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</si>
  <si>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</si>
  <si>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</si>
  <si>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</si>
  <si>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</si>
  <si>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</si>
  <si>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</si>
  <si>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</si>
  <si>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</si>
  <si>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</si>
  <si>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</si>
  <si>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</si>
  <si>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</si>
  <si>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</si>
  <si>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</si>
  <si>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</si>
  <si>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</si>
  <si>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</si>
  <si>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</si>
  <si>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</si>
  <si>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</si>
  <si>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</si>
  <si>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</si>
  <si>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</si>
  <si>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</si>
  <si>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</si>
  <si>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</si>
  <si>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</si>
  <si>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</si>
  <si>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</si>
  <si>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</si>
  <si>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</si>
  <si>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</si>
  <si>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</si>
  <si>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</si>
  <si>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</si>
  <si>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</si>
  <si>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</si>
  <si>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</si>
  <si>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</si>
  <si>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</si>
  <si>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</si>
  <si>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</si>
  <si>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</si>
  <si>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</si>
  <si>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</si>
  <si>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</si>
  <si>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</si>
  <si>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</si>
  <si>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</si>
  <si>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</si>
  <si>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</si>
  <si>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</si>
  <si>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</si>
  <si>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</si>
  <si>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</si>
  <si>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</si>
  <si>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</si>
  <si>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</si>
  <si>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</si>
  <si>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</si>
  <si>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</si>
  <si>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</si>
  <si>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</si>
  <si>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</si>
  <si>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</si>
  <si>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</si>
  <si>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</si>
  <si>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</si>
  <si>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</si>
  <si>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</si>
  <si>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</si>
  <si>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</si>
  <si>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</si>
  <si>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</si>
  <si>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</si>
  <si>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</si>
  <si>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</si>
  <si>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</si>
  <si>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</si>
  <si>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</si>
  <si>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</si>
  <si>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</si>
  <si>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</si>
  <si>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</si>
  <si>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</si>
  <si>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</si>
  <si>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</si>
  <si>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</si>
  <si>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</si>
  <si>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</si>
  <si>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</si>
  <si>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</si>
  <si>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</si>
  <si>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</si>
  <si>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</si>
  <si>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</si>
  <si>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</si>
  <si>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</si>
  <si>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</si>
  <si>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</si>
  <si>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</si>
  <si>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</si>
  <si>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</si>
  <si>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</si>
  <si>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</si>
  <si>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</si>
  <si>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</si>
  <si>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</si>
  <si>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</si>
  <si>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</si>
  <si>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</si>
  <si>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</si>
  <si>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</si>
  <si>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</si>
  <si>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</si>
  <si>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</si>
  <si>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</si>
  <si>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</si>
  <si>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</si>
  <si>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</si>
  <si>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</si>
  <si>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</si>
  <si>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</si>
  <si>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</si>
  <si>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</si>
  <si>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</si>
  <si>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</si>
  <si>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</si>
  <si>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</si>
  <si>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</si>
  <si>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</si>
  <si>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</si>
  <si>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</si>
  <si>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</si>
  <si>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</si>
  <si>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</si>
  <si>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</si>
  <si>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</si>
  <si>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</si>
  <si>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</si>
  <si>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</si>
  <si>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</si>
  <si>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</si>
  <si>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</si>
  <si>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</si>
  <si>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</si>
  <si>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</si>
  <si>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</si>
  <si>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</si>
  <si>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</si>
  <si>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</si>
  <si>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</si>
  <si>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</si>
  <si>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</si>
  <si>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</si>
  <si>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</si>
  <si>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</si>
  <si>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</si>
  <si>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</si>
  <si>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</si>
  <si>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</si>
  <si>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</si>
  <si>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</si>
  <si>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</si>
  <si>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</si>
  <si>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</si>
  <si>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</si>
  <si>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</si>
  <si>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</si>
  <si>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</si>
  <si>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</si>
  <si>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</si>
  <si>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</si>
  <si>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</si>
  <si>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</si>
  <si>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</si>
  <si>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</si>
  <si>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</si>
  <si>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</si>
  <si>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</si>
  <si>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</si>
  <si>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</si>
  <si>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</si>
  <si>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</si>
  <si>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</si>
  <si>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</si>
  <si>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</si>
  <si>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</si>
  <si>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</si>
  <si>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</si>
  <si>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</si>
  <si>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</si>
  <si>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</si>
  <si>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</si>
  <si>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</si>
  <si>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</si>
  <si>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</si>
  <si>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</si>
  <si>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</si>
  <si>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</si>
  <si>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</si>
  <si>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</si>
  <si>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</si>
  <si>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</si>
  <si>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</si>
  <si>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</si>
  <si>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</si>
  <si>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</si>
  <si>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</si>
  <si>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</si>
  <si>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</si>
  <si>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</si>
  <si>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</si>
  <si>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</si>
  <si>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</si>
  <si>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</si>
  <si>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</si>
  <si>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</si>
  <si>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</si>
  <si>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</si>
  <si>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</si>
  <si>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</si>
  <si>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</si>
  <si>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</si>
  <si>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</si>
  <si>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</si>
  <si>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</si>
  <si>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</si>
  <si>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</si>
  <si>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</si>
  <si>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</si>
  <si>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</si>
  <si>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</si>
  <si>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</si>
  <si>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</si>
  <si>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</si>
  <si>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</si>
  <si>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</si>
  <si>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</si>
  <si>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</si>
  <si>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</si>
  <si>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</si>
  <si>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</si>
  <si>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</si>
  <si>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</si>
  <si>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</si>
  <si>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</si>
  <si>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</si>
  <si>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</si>
  <si>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</si>
  <si>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</si>
  <si>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</si>
  <si>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</si>
  <si>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</si>
  <si>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</si>
  <si>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</si>
  <si>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</si>
  <si>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</si>
  <si>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</si>
  <si>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</si>
  <si>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</si>
  <si>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</si>
  <si>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</si>
  <si>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</si>
  <si>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</si>
  <si>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</si>
  <si>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</si>
  <si>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</si>
  <si>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</si>
  <si>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</si>
  <si>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</si>
  <si>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</si>
  <si>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</si>
  <si>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</si>
  <si>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</si>
  <si>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</si>
  <si>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</si>
  <si>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</si>
  <si>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</si>
  <si>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</si>
  <si>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</si>
  <si>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</si>
  <si>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</si>
  <si>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</si>
  <si>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</si>
  <si>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</si>
  <si>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</si>
  <si>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</si>
  <si>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</si>
  <si>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</si>
  <si>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</si>
  <si>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</si>
  <si>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</si>
  <si>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</si>
  <si>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</si>
  <si>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</si>
  <si>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</si>
  <si>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</si>
  <si>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</si>
  <si>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</si>
  <si>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</si>
  <si>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</si>
  <si>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</si>
  <si>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</si>
  <si>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</si>
  <si>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</si>
  <si>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</si>
  <si>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</si>
  <si>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</si>
  <si>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</si>
  <si>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</si>
  <si>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</si>
  <si>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</si>
  <si>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</si>
  <si>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</si>
  <si>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</si>
  <si>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</si>
  <si>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</si>
  <si>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</si>
  <si>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</si>
  <si>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</si>
  <si>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</si>
  <si>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</si>
  <si>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</si>
  <si>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</si>
  <si>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</si>
  <si>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</si>
  <si>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</si>
  <si>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</si>
  <si>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</si>
  <si>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</si>
  <si>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</si>
  <si>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</si>
  <si>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</si>
  <si>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</si>
  <si>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</si>
  <si>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</si>
  <si>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</si>
  <si>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</si>
  <si>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</si>
  <si>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</si>
  <si>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</si>
  <si>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</si>
  <si>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</si>
  <si>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</si>
  <si>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</si>
  <si>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</si>
  <si>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</si>
  <si>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</si>
  <si>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</si>
  <si>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</si>
  <si>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</si>
  <si>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</si>
  <si>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</si>
  <si>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</si>
  <si>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</si>
  <si>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</si>
  <si>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</si>
  <si>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</si>
  <si>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</si>
  <si>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</si>
  <si>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</si>
  <si>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</si>
  <si>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</si>
  <si>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</si>
  <si>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</si>
  <si>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</si>
  <si>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</si>
  <si>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</si>
  <si>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</si>
  <si>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</si>
  <si>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</si>
  <si>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</si>
  <si>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</si>
  <si>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</si>
  <si>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</si>
  <si>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</si>
  <si>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</si>
  <si>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</si>
  <si>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</si>
  <si>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</si>
  <si>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</si>
  <si>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</si>
  <si>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</si>
  <si>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</si>
  <si>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</si>
  <si>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</si>
  <si>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</si>
  <si>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</si>
  <si>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</si>
  <si>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</si>
  <si>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</si>
  <si>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</si>
  <si>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</si>
  <si>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</si>
  <si>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</si>
  <si>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</si>
  <si>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</si>
  <si>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</si>
  <si>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</si>
  <si>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</si>
  <si>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</si>
  <si>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</si>
  <si>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</si>
  <si>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</si>
  <si>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</si>
  <si>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</si>
  <si>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</si>
  <si>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</si>
  <si>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</si>
  <si>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</si>
  <si>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</si>
  <si>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</si>
  <si>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</si>
  <si>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</si>
  <si>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</si>
  <si>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</si>
  <si>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</si>
  <si>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</si>
  <si>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</si>
  <si>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</si>
  <si>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</si>
  <si>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</si>
  <si>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</si>
  <si>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</si>
  <si>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</si>
  <si>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</si>
  <si>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</si>
  <si>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</si>
  <si>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</si>
  <si>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</si>
  <si>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</si>
  <si>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</si>
  <si>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</si>
  <si>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</si>
  <si>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</si>
  <si>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</si>
  <si>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</si>
  <si>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</si>
  <si>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</si>
  <si>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</si>
  <si>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</si>
  <si>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</si>
  <si>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</si>
  <si>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</si>
  <si>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</si>
  <si>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</si>
  <si>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</si>
  <si>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</si>
  <si>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</si>
  <si>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</si>
  <si>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</si>
  <si>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</si>
  <si>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</si>
  <si>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</si>
  <si>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</si>
  <si>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</si>
  <si>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</si>
  <si>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</si>
  <si>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</si>
  <si>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</si>
  <si>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</si>
  <si>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</si>
  <si>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</si>
  <si>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</si>
  <si>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</si>
  <si>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</si>
  <si>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</si>
  <si>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</si>
  <si>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</si>
  <si>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</si>
  <si>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</si>
  <si>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</si>
  <si>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</si>
  <si>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</si>
  <si>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</si>
  <si>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</si>
  <si>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</si>
  <si>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</si>
  <si>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</si>
  <si>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</si>
  <si>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</si>
  <si>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</si>
  <si>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</si>
  <si>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</si>
  <si>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</si>
  <si>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</si>
  <si>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</si>
  <si>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</si>
  <si>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</si>
  <si>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</si>
  <si>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</si>
  <si>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</si>
  <si>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</si>
  <si>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</si>
  <si>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</si>
  <si>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</si>
  <si>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</si>
  <si>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</si>
  <si>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</si>
  <si>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</si>
  <si>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</si>
  <si>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</si>
  <si>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</si>
  <si>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</si>
  <si>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</si>
  <si>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</si>
  <si>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</si>
  <si>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</si>
  <si>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</si>
  <si>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</si>
  <si>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</si>
  <si>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</si>
  <si>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</si>
  <si>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</si>
  <si>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</si>
  <si>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</si>
  <si>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</si>
  <si>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</si>
  <si>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</si>
  <si>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</si>
  <si>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</si>
  <si>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</si>
  <si>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</si>
  <si>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</si>
  <si>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</si>
  <si>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</si>
  <si>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</si>
  <si>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</si>
  <si>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</si>
  <si>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</si>
  <si>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</si>
  <si>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</si>
  <si>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</si>
  <si>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</si>
  <si>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</si>
  <si>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</si>
  <si>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</si>
  <si>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</si>
  <si>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</si>
  <si>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</si>
  <si>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</si>
  <si>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</si>
  <si>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</si>
  <si>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</si>
  <si>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</si>
  <si>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</si>
  <si>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</si>
  <si>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</si>
  <si>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</si>
  <si>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</si>
  <si>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</si>
  <si>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</si>
  <si>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</si>
  <si>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</si>
  <si>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</si>
  <si>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</si>
  <si>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</si>
  <si>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</si>
  <si>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</si>
  <si>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</si>
  <si>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</si>
  <si>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</si>
  <si>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</si>
  <si>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</si>
  <si>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</si>
  <si>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</si>
  <si>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</si>
  <si>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</si>
  <si>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</si>
  <si>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</si>
  <si>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</si>
  <si>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</si>
  <si>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</si>
  <si>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</si>
  <si>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</si>
  <si>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</si>
  <si>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</si>
  <si>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</si>
  <si>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</si>
  <si>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</si>
  <si>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</si>
  <si>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</si>
  <si>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</si>
  <si>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</si>
  <si>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</si>
  <si>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</si>
  <si>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</si>
  <si>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</si>
  <si>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</si>
  <si>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</si>
  <si>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</si>
  <si>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</si>
  <si>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</si>
  <si>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</si>
  <si>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</si>
  <si>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</si>
  <si>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</si>
  <si>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</si>
  <si>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</si>
  <si>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</si>
  <si>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</si>
  <si>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</si>
  <si>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</si>
  <si>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</si>
  <si>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</si>
  <si>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</si>
  <si>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</si>
  <si>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</si>
  <si>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</si>
  <si>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</si>
  <si>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</si>
  <si>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</si>
  <si>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</si>
  <si>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</si>
  <si>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</si>
  <si>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</si>
  <si>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</si>
  <si>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</si>
  <si>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</si>
  <si>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</si>
  <si>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</si>
  <si>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</si>
  <si>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</si>
  <si>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</si>
  <si>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</si>
  <si>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</si>
  <si>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</si>
  <si>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</si>
  <si>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</si>
  <si>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</si>
  <si>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</si>
  <si>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</si>
  <si>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</si>
  <si>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</si>
  <si>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</si>
  <si>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</si>
  <si>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</si>
  <si>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</si>
  <si>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</si>
  <si>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</si>
  <si>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</si>
  <si>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</si>
  <si>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</si>
  <si>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</si>
  <si>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</si>
  <si>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</si>
  <si>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</si>
  <si>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</si>
  <si>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</si>
  <si>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</si>
  <si>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</si>
  <si>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</si>
  <si>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</si>
  <si>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</si>
  <si>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</si>
  <si>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</si>
  <si>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</si>
  <si>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</si>
  <si>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</si>
  <si>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</si>
  <si>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</si>
  <si>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</si>
  <si>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</si>
  <si>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</si>
  <si>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</si>
  <si>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</si>
  <si>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</si>
  <si>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</si>
  <si>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</si>
  <si>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</si>
  <si>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</si>
  <si>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</si>
  <si>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</si>
  <si>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</si>
  <si>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</si>
  <si>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</si>
  <si>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</si>
  <si>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</si>
  <si>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</si>
  <si>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</si>
  <si>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</si>
  <si>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</si>
  <si>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</si>
  <si>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</si>
  <si>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</si>
  <si>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</si>
  <si>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</si>
  <si>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</si>
  <si>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</si>
  <si>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</si>
  <si>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</si>
  <si>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</si>
  <si>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</si>
  <si>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</si>
  <si>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</si>
  <si>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</si>
  <si>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</si>
  <si>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</si>
  <si>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</si>
  <si>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</si>
  <si>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</si>
  <si>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</si>
  <si>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</si>
  <si>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</si>
  <si>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</si>
  <si>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</si>
  <si>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</si>
  <si>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</si>
  <si>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</si>
  <si>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</si>
  <si>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</si>
  <si>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</si>
  <si>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</si>
  <si>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</si>
  <si>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</si>
  <si>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</si>
  <si>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</si>
  <si>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</si>
  <si>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</si>
  <si>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</si>
  <si>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</si>
  <si>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</si>
  <si>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</si>
  <si>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</si>
  <si>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</si>
  <si>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</si>
  <si>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</si>
  <si>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</si>
  <si>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</si>
  <si>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</si>
  <si>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</si>
  <si>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</si>
  <si>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</si>
  <si>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</si>
  <si>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</si>
  <si>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</si>
  <si>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</si>
  <si>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</si>
  <si>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</si>
  <si>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</si>
  <si>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</si>
  <si>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</si>
  <si>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</si>
  <si>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</si>
  <si>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</si>
  <si>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</si>
  <si>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</si>
  <si>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</si>
  <si>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</si>
  <si>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</si>
  <si>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</si>
  <si>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</si>
  <si>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</si>
  <si>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</si>
  <si>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</si>
  <si>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</si>
  <si>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</si>
  <si>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</si>
  <si>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</si>
  <si>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</si>
  <si>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</si>
  <si>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</si>
  <si>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</si>
  <si>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</si>
  <si>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</si>
  <si>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</si>
  <si>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</si>
  <si>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</si>
  <si>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</si>
  <si>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</si>
  <si>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</si>
  <si>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</si>
  <si>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</si>
  <si>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</si>
  <si>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</si>
  <si>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</si>
  <si>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</si>
  <si>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</si>
  <si>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</si>
  <si>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</si>
  <si>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</si>
  <si>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</si>
  <si>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</si>
  <si>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</si>
  <si>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</si>
  <si>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</si>
  <si>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</si>
  <si>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</si>
  <si>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</si>
  <si>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</si>
  <si>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</si>
  <si>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</si>
  <si>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</si>
  <si>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</si>
  <si>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</si>
  <si>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</si>
  <si>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</si>
  <si>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</si>
  <si>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</si>
  <si>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</si>
  <si>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</si>
  <si>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</si>
  <si>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</si>
  <si>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</si>
  <si>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</si>
  <si>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</si>
  <si>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</si>
  <si>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</si>
  <si>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</si>
  <si>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</si>
  <si>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</si>
  <si>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</si>
  <si>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</si>
  <si>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</si>
  <si>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</si>
  <si>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</si>
  <si>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</si>
  <si>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</si>
  <si>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</si>
  <si>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</si>
  <si>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</si>
  <si>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</si>
  <si>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</si>
  <si>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</si>
  <si>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</si>
  <si>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</si>
  <si>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</si>
  <si>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</si>
  <si>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</si>
  <si>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</si>
  <si>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</si>
  <si>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</si>
  <si>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</si>
  <si>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</si>
  <si>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</si>
  <si>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</si>
  <si>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</si>
  <si>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</si>
  <si>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</si>
  <si>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</si>
  <si>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</si>
  <si>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</si>
  <si>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</si>
  <si>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</si>
  <si>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</si>
  <si>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</si>
  <si>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</si>
  <si>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</si>
  <si>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</si>
  <si>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</si>
  <si>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</si>
  <si>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</si>
  <si>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</si>
  <si>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</si>
  <si>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</si>
  <si>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</si>
  <si>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</si>
  <si>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</si>
  <si>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</si>
  <si>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</si>
  <si>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</si>
  <si>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</si>
  <si>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</si>
  <si>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</si>
  <si>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</si>
  <si>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</si>
  <si>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</si>
  <si>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</si>
  <si>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</si>
  <si>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</si>
  <si>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</si>
  <si>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</si>
  <si>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</si>
  <si>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</si>
  <si>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</si>
  <si>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</si>
  <si>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</si>
  <si>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</si>
  <si>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</si>
  <si>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</si>
  <si>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</si>
  <si>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</si>
  <si>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</si>
  <si>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</si>
  <si>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</si>
  <si>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</si>
  <si>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</si>
  <si>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</si>
  <si>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</si>
  <si>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</si>
  <si>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</si>
  <si>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</si>
  <si>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</si>
  <si>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</si>
  <si>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</si>
  <si>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</si>
  <si>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</si>
  <si>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</si>
  <si>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</si>
  <si>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</si>
  <si>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</si>
  <si>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</si>
  <si>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</si>
  <si>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</si>
  <si>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</si>
  <si>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</si>
  <si>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</si>
  <si>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</si>
  <si>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</si>
  <si>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</si>
  <si>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</si>
  <si>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</si>
  <si>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</si>
  <si>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</si>
  <si>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</si>
  <si>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</si>
  <si>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</si>
  <si>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</si>
  <si>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</si>
  <si>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</si>
  <si>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</si>
  <si>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</si>
  <si>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</si>
  <si>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</si>
  <si>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</si>
  <si>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</si>
  <si>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</si>
  <si>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</si>
  <si>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</si>
  <si>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</si>
  <si>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</si>
  <si>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</si>
  <si>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</si>
  <si>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</si>
  <si>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</si>
  <si>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</si>
  <si>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</si>
  <si>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</si>
  <si>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</si>
  <si>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</si>
  <si>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</si>
  <si>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</si>
  <si>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</si>
  <si>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</si>
  <si>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</si>
  <si>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</si>
  <si>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</si>
  <si>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</si>
  <si>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</si>
  <si>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</si>
  <si>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</si>
  <si>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</si>
  <si>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</si>
  <si>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</si>
  <si>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</si>
  <si>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</si>
  <si>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</si>
  <si>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</si>
  <si>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</si>
  <si>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</si>
  <si>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</si>
  <si>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</si>
  <si>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</si>
  <si>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</si>
  <si>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</si>
  <si>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</si>
  <si>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</si>
  <si>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</si>
  <si>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</si>
  <si>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</si>
  <si>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</si>
  <si>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</si>
  <si>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</si>
  <si>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</si>
  <si>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</si>
  <si>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</si>
  <si>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</si>
  <si>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</si>
  <si>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</si>
  <si>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</si>
  <si>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</si>
  <si>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</si>
  <si>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</si>
  <si>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</si>
  <si>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</si>
  <si>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</si>
  <si>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</si>
  <si>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</si>
  <si>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</si>
  <si>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</si>
  <si>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</si>
  <si>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</si>
  <si>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</si>
  <si>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</si>
  <si>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</si>
  <si>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</si>
  <si>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</si>
  <si>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</si>
  <si>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</si>
  <si>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</si>
  <si>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</si>
  <si>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</si>
  <si>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</si>
  <si>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</si>
  <si>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</si>
  <si>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</si>
  <si>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</si>
  <si>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</si>
  <si>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</si>
  <si>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</si>
  <si>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</si>
  <si>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</si>
  <si>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</si>
  <si>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</si>
  <si>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</si>
  <si>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</si>
  <si>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</si>
  <si>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</si>
  <si>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</si>
  <si>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</si>
  <si>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</si>
  <si>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</si>
  <si>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</si>
  <si>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</si>
  <si>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</si>
  <si>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</si>
  <si>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</si>
  <si>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</si>
  <si>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</si>
  <si>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</si>
  <si>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</si>
  <si>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</si>
  <si>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</si>
  <si>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</si>
  <si>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</si>
  <si>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</si>
  <si>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</si>
  <si>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</si>
  <si>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</si>
  <si>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</si>
  <si>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</si>
  <si>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</si>
  <si>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</si>
  <si>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</si>
  <si>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</si>
  <si>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</si>
  <si>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</si>
  <si>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</si>
  <si>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</si>
  <si>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</si>
  <si>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</si>
  <si>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</si>
  <si>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</si>
  <si>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</si>
  <si>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</si>
  <si>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</si>
  <si>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</si>
  <si>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</si>
  <si>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</si>
  <si>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</si>
  <si>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</si>
  <si>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</si>
  <si>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</si>
  <si>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</si>
  <si>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</si>
  <si>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</si>
  <si>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</si>
  <si>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</si>
  <si>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</si>
  <si>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</si>
  <si>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</si>
  <si>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</si>
  <si>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</si>
  <si>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</si>
  <si>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</si>
  <si>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</si>
  <si>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</si>
  <si>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</si>
  <si>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</si>
  <si>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</si>
  <si>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</si>
  <si>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</si>
  <si>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</si>
  <si>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</si>
  <si>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</si>
  <si>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</si>
  <si>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</si>
  <si>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</si>
  <si>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</si>
  <si>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</si>
  <si>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</si>
  <si>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</si>
  <si>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</si>
  <si>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</si>
  <si>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</si>
  <si>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</si>
  <si>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</si>
  <si>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</si>
  <si>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</si>
  <si>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</si>
  <si>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</si>
  <si>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</si>
  <si>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</si>
  <si>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</si>
  <si>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</si>
  <si>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</si>
  <si>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</si>
  <si>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</si>
  <si>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</si>
  <si>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</si>
  <si>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</si>
  <si>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</si>
  <si>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</si>
  <si>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</si>
  <si>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</si>
  <si>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</si>
  <si>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</si>
  <si>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</si>
  <si>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</si>
  <si>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</si>
  <si>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</si>
  <si>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</si>
  <si>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</si>
  <si>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</si>
  <si>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</si>
  <si>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</si>
  <si>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</si>
  <si>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</si>
  <si>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</si>
  <si>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</si>
  <si>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</si>
  <si>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</si>
  <si>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</si>
  <si>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</si>
  <si>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</si>
  <si>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</si>
  <si>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</si>
  <si>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</si>
  <si>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</si>
  <si>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</si>
  <si>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</si>
  <si>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</si>
  <si>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</si>
  <si>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</si>
  <si>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</si>
  <si>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</si>
  <si>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</si>
  <si>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</si>
  <si>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</si>
  <si>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</si>
  <si>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</si>
  <si>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</si>
  <si>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</si>
  <si>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</si>
  <si>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</si>
  <si>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</si>
  <si>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</si>
  <si>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</si>
  <si>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</si>
  <si>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</si>
  <si>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</si>
  <si>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</si>
  <si>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</si>
  <si>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</si>
  <si>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</si>
  <si>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</si>
  <si>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</si>
  <si>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</si>
  <si>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</si>
  <si>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</si>
  <si>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</si>
  <si>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</si>
  <si>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</si>
  <si>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</si>
  <si>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</si>
  <si>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</si>
  <si>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</si>
  <si>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</si>
  <si>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</si>
  <si>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</si>
  <si>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</si>
  <si>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</si>
  <si>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</si>
  <si>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</si>
  <si>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</si>
  <si>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</si>
  <si>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</si>
  <si>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</si>
  <si>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</si>
  <si>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</si>
  <si>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</si>
  <si>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</si>
  <si>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</si>
  <si>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</si>
  <si>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</si>
  <si>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</si>
  <si>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</si>
  <si>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</si>
  <si>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</si>
  <si>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</si>
  <si>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</si>
  <si>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</si>
  <si>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</si>
  <si>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</si>
  <si>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</si>
  <si>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</si>
  <si>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</si>
  <si>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</si>
  <si>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</si>
  <si>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</si>
  <si>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</si>
  <si>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</si>
  <si>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</si>
  <si>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</si>
  <si>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</si>
  <si>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</si>
  <si>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</si>
  <si>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</si>
  <si>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</si>
  <si>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</si>
  <si>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</si>
  <si>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</si>
  <si>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</si>
  <si>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</si>
  <si>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</si>
  <si>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</si>
  <si>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</si>
  <si>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</si>
  <si>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</si>
  <si>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</si>
  <si>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</si>
  <si>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</si>
  <si>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</si>
  <si>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</si>
  <si>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</si>
  <si>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</si>
  <si>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</si>
  <si>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</si>
  <si>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</si>
  <si>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</si>
  <si>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</si>
  <si>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</si>
  <si>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</si>
  <si>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</si>
  <si>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</si>
  <si>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</si>
  <si>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</si>
  <si>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</si>
  <si>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</si>
  <si>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</si>
  <si>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</si>
  <si>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</si>
  <si>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</si>
  <si>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</si>
  <si>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</si>
  <si>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</si>
  <si>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</si>
  <si>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</si>
  <si>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</si>
  <si>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</si>
  <si>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</si>
  <si>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</si>
  <si>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</si>
  <si>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</si>
  <si>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</si>
  <si>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</si>
  <si>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</si>
  <si>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</si>
  <si>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</si>
  <si>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</si>
  <si>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</si>
  <si>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</si>
  <si>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</si>
  <si>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</si>
  <si>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</si>
  <si>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</si>
  <si>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</si>
  <si>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</si>
  <si>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</si>
  <si>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</si>
  <si>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</si>
  <si>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</si>
  <si>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</si>
  <si>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</si>
  <si>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</si>
  <si>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</si>
  <si>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</si>
  <si>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</si>
  <si>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</si>
  <si>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</si>
  <si>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</si>
  <si>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</si>
  <si>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</si>
  <si>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</si>
  <si>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</si>
  <si>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</si>
  <si>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</si>
  <si>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</si>
  <si>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</si>
  <si>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</si>
  <si>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</si>
  <si>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</si>
  <si>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</si>
  <si>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</si>
  <si>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</si>
  <si>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</si>
  <si>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</si>
  <si>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</si>
  <si>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</si>
  <si>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</si>
  <si>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</si>
  <si>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</si>
  <si>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</si>
  <si>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</si>
  <si>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</si>
  <si>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</si>
  <si>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</si>
  <si>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</si>
  <si>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</si>
  <si>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</si>
  <si>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</si>
  <si>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</si>
  <si>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</si>
  <si>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</si>
  <si>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</si>
  <si>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</si>
  <si>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</si>
  <si>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</si>
  <si>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</si>
  <si>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</si>
  <si>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</si>
  <si>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</si>
  <si>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</si>
  <si>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</si>
  <si>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</si>
  <si>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</si>
  <si>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</si>
  <si>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</si>
  <si>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</si>
  <si>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</si>
  <si>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</si>
  <si>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</si>
  <si>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</si>
  <si>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</si>
  <si>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</si>
  <si>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</si>
  <si>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</si>
  <si>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</si>
  <si>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</si>
  <si>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</si>
  <si>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</si>
  <si>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</si>
  <si>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</si>
  <si>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</si>
  <si>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</si>
  <si>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</si>
  <si>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</si>
  <si>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</si>
  <si>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</si>
  <si>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</si>
  <si>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</si>
  <si>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</si>
  <si>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</si>
  <si>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</si>
  <si>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</si>
  <si>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</si>
  <si>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</si>
  <si>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</si>
  <si>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</si>
  <si>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</si>
  <si>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</si>
  <si>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</si>
  <si>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</si>
  <si>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</si>
  <si>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</si>
  <si>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</si>
  <si>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</si>
  <si>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</si>
  <si>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</si>
  <si>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</si>
  <si>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</si>
  <si>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</si>
  <si>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</si>
  <si>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</si>
  <si>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</si>
  <si>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</si>
  <si>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</si>
  <si>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</si>
  <si>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</si>
  <si>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</si>
  <si>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</si>
  <si>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</si>
  <si>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</si>
  <si>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</si>
  <si>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</si>
  <si>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</si>
  <si>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</si>
  <si>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</si>
  <si>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</si>
  <si>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</si>
  <si>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</si>
  <si>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</si>
  <si>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</si>
  <si>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</si>
  <si>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</si>
  <si>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</si>
  <si>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</si>
  <si>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</si>
  <si>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</si>
  <si>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</si>
  <si>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</si>
  <si>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</si>
  <si>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</si>
  <si>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</si>
  <si>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</si>
  <si>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</si>
  <si>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</si>
  <si>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</si>
  <si>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</si>
  <si>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</si>
  <si>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</si>
  <si>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</si>
  <si>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</si>
  <si>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</si>
  <si>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</si>
  <si>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</si>
  <si>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</si>
  <si>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</si>
  <si>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</si>
  <si>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</si>
  <si>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</si>
  <si>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</si>
  <si>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</si>
  <si>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</si>
  <si>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</si>
  <si>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</si>
  <si>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</si>
  <si>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</si>
  <si>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</si>
  <si>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</si>
  <si>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</si>
  <si>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</si>
  <si>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</si>
  <si>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</si>
  <si>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</si>
  <si>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</si>
  <si>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</si>
  <si>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</si>
  <si>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</si>
  <si>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</si>
  <si>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</si>
  <si>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</si>
  <si>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</si>
  <si>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</si>
  <si>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</si>
  <si>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</si>
  <si>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</si>
  <si>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</si>
  <si>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</si>
  <si>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</si>
  <si>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</si>
  <si>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</si>
  <si>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</si>
  <si>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</si>
  <si>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</si>
  <si>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</si>
  <si>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</si>
  <si>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</si>
  <si>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</si>
  <si>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</si>
  <si>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</si>
  <si>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</si>
  <si>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</si>
  <si>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</si>
  <si>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</si>
  <si>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</si>
  <si>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</si>
  <si>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</si>
  <si>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</si>
  <si>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</si>
  <si>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</si>
  <si>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</si>
  <si>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</si>
  <si>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</si>
  <si>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</si>
  <si>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</si>
  <si>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</si>
  <si>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</si>
  <si>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</si>
  <si>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</si>
  <si>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</si>
  <si>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</si>
  <si>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</si>
  <si>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</si>
  <si>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</si>
  <si>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</si>
  <si>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</si>
  <si>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</si>
  <si>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</si>
  <si>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</si>
  <si>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</si>
  <si>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</si>
  <si>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</si>
  <si>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</si>
  <si>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</si>
  <si>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</si>
  <si>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</si>
  <si>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</si>
  <si>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</si>
  <si>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</si>
  <si>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</si>
  <si>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</si>
  <si>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</si>
  <si>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</si>
  <si>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</si>
  <si>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</si>
  <si>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</si>
  <si>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</si>
  <si>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</si>
  <si>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</si>
  <si>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</si>
  <si>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</si>
  <si>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</si>
  <si>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</si>
  <si>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</si>
  <si>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</si>
  <si>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</si>
  <si>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</si>
  <si>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</si>
  <si>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</si>
  <si>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</si>
  <si>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</si>
  <si>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</si>
  <si>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</si>
  <si>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</si>
  <si>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</si>
  <si>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</si>
  <si>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</si>
  <si>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</si>
  <si>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</si>
  <si>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</si>
  <si>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</si>
  <si>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</si>
  <si>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</si>
  <si>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</si>
  <si>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</si>
  <si>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</si>
  <si>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</si>
  <si>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</si>
  <si>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</si>
  <si>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</si>
  <si>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</si>
  <si>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</si>
  <si>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</si>
  <si>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</si>
  <si>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</si>
  <si>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</si>
  <si>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</si>
  <si>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</si>
  <si>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</si>
  <si>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</si>
  <si>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</si>
  <si>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</si>
  <si>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</si>
  <si>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</si>
  <si>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</si>
  <si>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</si>
  <si>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</si>
  <si>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</si>
  <si>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</si>
  <si>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</si>
  <si>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</si>
  <si>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</si>
  <si>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</si>
  <si>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</si>
  <si>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</si>
  <si>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</si>
  <si>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</si>
  <si>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</si>
  <si>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</si>
  <si>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</si>
  <si>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</si>
  <si>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</si>
  <si>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</si>
  <si>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</si>
  <si>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</si>
  <si>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</si>
  <si>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</si>
  <si>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</si>
  <si>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</si>
  <si>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</si>
  <si>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</si>
  <si>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</si>
  <si>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</si>
  <si>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</si>
  <si>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</si>
  <si>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</si>
  <si>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</si>
  <si>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</si>
  <si>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</si>
  <si>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</si>
  <si>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</si>
  <si>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</si>
  <si>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</si>
  <si>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</si>
  <si>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</si>
  <si>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</si>
  <si>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</si>
  <si>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</si>
  <si>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</si>
  <si>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</si>
  <si>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</si>
  <si>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</si>
  <si>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</si>
  <si>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</si>
  <si>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</si>
  <si>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</si>
  <si>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</si>
  <si>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</si>
  <si>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</si>
  <si>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</si>
  <si>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</si>
  <si>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</si>
  <si>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</si>
  <si>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</si>
  <si>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</si>
  <si>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</si>
  <si>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</si>
  <si>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</si>
  <si>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</si>
  <si>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</si>
  <si>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</si>
  <si>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</si>
  <si>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</si>
  <si>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</si>
  <si>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</si>
  <si>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</si>
  <si>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</si>
  <si>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</si>
  <si>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</si>
  <si>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</si>
  <si>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</si>
  <si>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</si>
  <si>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</si>
  <si>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</si>
  <si>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</si>
  <si>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</si>
  <si>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</si>
  <si>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</si>
  <si>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</si>
  <si>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</si>
  <si>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</si>
  <si>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</si>
  <si>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</si>
  <si>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</si>
  <si>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</si>
  <si>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</si>
  <si>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</si>
  <si>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</si>
  <si>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</si>
  <si>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</si>
  <si>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</si>
  <si>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</si>
  <si>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</si>
  <si>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</si>
  <si>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</si>
  <si>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</si>
  <si>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</si>
  <si>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</si>
  <si>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</si>
  <si>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</si>
  <si>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</si>
  <si>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</si>
  <si>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</si>
  <si>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</si>
  <si>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</si>
  <si>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</si>
  <si>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</si>
  <si>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</si>
  <si>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</si>
  <si>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</si>
  <si>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</si>
  <si>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</si>
  <si>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</si>
  <si>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</si>
  <si>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</si>
  <si>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</si>
  <si>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</si>
  <si>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</si>
  <si>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</si>
  <si>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</si>
  <si>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</si>
  <si>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</si>
  <si>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</si>
  <si>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</si>
  <si>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</si>
  <si>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</si>
  <si>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</si>
  <si>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</si>
  <si>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</si>
  <si>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</si>
  <si>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</si>
  <si>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</si>
  <si>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</si>
  <si>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</si>
  <si>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</si>
  <si>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</si>
  <si>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</si>
  <si>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</si>
  <si>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</si>
  <si>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</si>
  <si>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</si>
  <si>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</si>
  <si>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</si>
  <si>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</si>
  <si>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</si>
  <si>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</si>
  <si>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</si>
  <si>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</si>
  <si>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</si>
  <si>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</si>
  <si>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</si>
  <si>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</si>
  <si>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</si>
  <si>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</si>
  <si>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</si>
  <si>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</si>
  <si>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</si>
  <si>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</si>
  <si>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</si>
  <si>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</si>
  <si>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</si>
  <si>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</si>
  <si>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</si>
  <si>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</si>
  <si>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</si>
  <si>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</si>
  <si>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</si>
  <si>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</si>
  <si>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</si>
  <si>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</si>
  <si>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</si>
  <si>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</si>
  <si>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</si>
  <si>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</si>
  <si>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</si>
  <si>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</si>
  <si>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</si>
  <si>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</si>
  <si>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</si>
  <si>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</si>
  <si>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</si>
  <si>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</si>
  <si>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</si>
  <si>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</si>
  <si>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</si>
  <si>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</si>
  <si>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</si>
  <si>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</si>
  <si>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</si>
  <si>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</si>
  <si>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</si>
  <si>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</si>
  <si>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</si>
  <si>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</si>
  <si>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</si>
  <si>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</si>
  <si>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</si>
  <si>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</si>
  <si>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</si>
  <si>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</si>
  <si>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</si>
  <si>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</si>
  <si>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</si>
  <si>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</si>
  <si>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</si>
  <si>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</si>
  <si>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</si>
  <si>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</si>
  <si>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</si>
  <si>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</si>
  <si>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</si>
  <si>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</si>
  <si>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</si>
  <si>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</si>
  <si>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</si>
  <si>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</si>
  <si>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</si>
  <si>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</si>
  <si>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</si>
  <si>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</si>
  <si>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</si>
  <si>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</si>
  <si>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</si>
  <si>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</si>
  <si>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</si>
  <si>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</si>
  <si>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</si>
  <si>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</si>
  <si>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</si>
  <si>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</si>
  <si>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</si>
  <si>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</si>
  <si>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</si>
  <si>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</si>
  <si>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</si>
  <si>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</si>
  <si>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</si>
  <si>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</si>
  <si>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</si>
  <si>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</si>
  <si>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</si>
  <si>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</si>
  <si>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</si>
  <si>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</si>
  <si>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</si>
  <si>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</si>
  <si>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</si>
  <si>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</si>
  <si>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</si>
  <si>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</si>
  <si>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</si>
  <si>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</si>
  <si>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</si>
  <si>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</si>
  <si>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</si>
  <si>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</si>
  <si>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</si>
  <si>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</si>
  <si>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</si>
  <si>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</si>
  <si>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</si>
  <si>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</si>
  <si>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</si>
  <si>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</si>
  <si>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</si>
  <si>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</si>
  <si>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</si>
  <si>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</si>
  <si>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</si>
  <si>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</si>
  <si>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</si>
  <si>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</si>
  <si>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</si>
  <si>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</si>
  <si>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</si>
  <si>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</si>
  <si>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</si>
  <si>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</si>
  <si>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</si>
  <si>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</si>
  <si>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</si>
  <si>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</si>
  <si>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</si>
  <si>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</si>
  <si>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</si>
  <si>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</si>
  <si>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</si>
  <si>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</si>
  <si>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</si>
  <si>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</si>
  <si>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</si>
  <si>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</si>
  <si>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</si>
  <si>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</si>
  <si>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</si>
  <si>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</si>
  <si>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</si>
  <si>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</si>
  <si>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</si>
  <si>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</si>
  <si>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</si>
  <si>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</si>
  <si>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</si>
  <si>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</si>
  <si>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</si>
  <si>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</si>
  <si>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</si>
  <si>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</si>
  <si>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</si>
  <si>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</si>
  <si>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</si>
  <si>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</si>
  <si>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</si>
  <si>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</si>
  <si>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</si>
  <si>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</si>
  <si>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</si>
  <si>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</si>
  <si>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</si>
  <si>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</si>
  <si>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</si>
  <si>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</si>
  <si>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</si>
  <si>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</si>
  <si>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</si>
  <si>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</si>
  <si>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</si>
  <si>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</si>
  <si>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</si>
  <si>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</si>
  <si>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</si>
  <si>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</si>
  <si>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</si>
  <si>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</si>
  <si>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</si>
  <si>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</si>
  <si>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</si>
  <si>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</si>
  <si>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</si>
  <si>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</si>
  <si>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</si>
  <si>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</si>
  <si>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</si>
  <si>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</si>
  <si>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</si>
  <si>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</si>
  <si>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</si>
  <si>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</si>
  <si>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</si>
  <si>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</si>
  <si>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</si>
  <si>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</si>
  <si>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</si>
  <si>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</si>
  <si>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</si>
  <si>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</si>
  <si>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</si>
  <si>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</si>
  <si>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</si>
  <si>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</si>
  <si>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</si>
  <si>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</si>
  <si>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</si>
  <si>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</si>
  <si>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</si>
  <si>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</si>
  <si>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</si>
  <si>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</si>
  <si>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</si>
  <si>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</si>
  <si>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</si>
  <si>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</si>
  <si>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</si>
  <si>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</si>
  <si>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</si>
  <si>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</si>
  <si>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</si>
  <si>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</si>
  <si>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</si>
  <si>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</si>
  <si>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</si>
  <si>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</si>
  <si>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</si>
  <si>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</si>
  <si>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</si>
  <si>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</si>
  <si>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</si>
  <si>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</si>
  <si>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</si>
  <si>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</si>
  <si>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</si>
  <si>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</si>
  <si>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</si>
  <si>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</si>
  <si>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</si>
  <si>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</si>
  <si>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</si>
  <si>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</si>
  <si>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</si>
  <si>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</si>
  <si>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</si>
  <si>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</si>
  <si>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</si>
  <si>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</si>
  <si>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</si>
  <si>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</si>
  <si>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</si>
  <si>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</si>
  <si>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</si>
  <si>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</si>
  <si>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</si>
  <si>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</si>
  <si>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</si>
  <si>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</si>
  <si>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</si>
  <si>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</si>
  <si>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</si>
  <si>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</si>
  <si>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</si>
  <si>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</si>
  <si>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</si>
  <si>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</si>
  <si>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</si>
  <si>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</si>
  <si>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</si>
  <si>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</si>
  <si>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</si>
  <si>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</si>
  <si>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</si>
  <si>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</si>
  <si>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</si>
  <si>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</si>
  <si>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</si>
  <si>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</si>
  <si>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</si>
  <si>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</si>
  <si>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</si>
  <si>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</si>
  <si>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</si>
  <si>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</si>
  <si>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</si>
  <si>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</si>
  <si>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</si>
  <si>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</si>
  <si>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</si>
  <si>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</si>
  <si>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</si>
  <si>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</si>
  <si>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</si>
  <si>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</si>
  <si>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</si>
  <si>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</si>
  <si>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</si>
  <si>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</si>
  <si>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</si>
  <si>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</si>
  <si>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</si>
  <si>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</si>
  <si>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</si>
  <si>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</si>
  <si>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</si>
  <si>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</si>
  <si>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</si>
  <si>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</si>
  <si>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</si>
  <si>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</si>
  <si>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</si>
  <si>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</si>
  <si>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</si>
  <si>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</si>
  <si>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</si>
  <si>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</si>
  <si>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</si>
  <si>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</si>
  <si>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</si>
  <si>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</si>
  <si>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</si>
  <si>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</si>
  <si>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</si>
  <si>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</si>
  <si>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</si>
  <si>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</si>
  <si>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</si>
  <si>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</si>
  <si>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</si>
  <si>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</si>
  <si>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</si>
  <si>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</si>
  <si>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</si>
  <si>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</si>
  <si>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</si>
  <si>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</si>
  <si>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</si>
  <si>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</si>
  <si>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</si>
  <si>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</si>
  <si>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</si>
  <si>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</si>
  <si>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</si>
  <si>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</si>
  <si>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</si>
  <si>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</si>
  <si>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</si>
  <si>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</si>
  <si>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</si>
  <si>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</si>
  <si>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</si>
  <si>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</si>
  <si>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</si>
  <si>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</si>
  <si>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</si>
  <si>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</si>
  <si>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</si>
  <si>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</si>
  <si>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</si>
  <si>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</si>
  <si>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</si>
  <si>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</si>
  <si>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</si>
  <si>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</si>
  <si>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</si>
  <si>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</si>
  <si>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</si>
  <si>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</si>
  <si>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</si>
  <si>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</si>
  <si>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</si>
  <si>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</si>
  <si>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</si>
  <si>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</si>
  <si>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</si>
  <si>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</si>
  <si>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</si>
  <si>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</si>
  <si>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</si>
  <si>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</si>
  <si>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</si>
  <si>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</si>
  <si>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</si>
  <si>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</si>
  <si>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</si>
  <si>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</si>
  <si>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</si>
  <si>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</si>
  <si>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</si>
  <si>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</si>
  <si>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</si>
  <si>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</si>
  <si>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</si>
  <si>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</si>
  <si>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</si>
  <si>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</si>
  <si>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</si>
  <si>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</si>
  <si>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</si>
  <si>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</si>
  <si>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</si>
  <si>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</si>
  <si>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</si>
  <si>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</si>
  <si>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</si>
  <si>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</si>
  <si>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</si>
  <si>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</si>
  <si>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</si>
  <si>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</si>
  <si>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</si>
  <si>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</si>
  <si>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</si>
  <si>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</si>
  <si>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</si>
  <si>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</si>
  <si>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</si>
  <si>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</si>
  <si>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</si>
  <si>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</si>
  <si>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</si>
  <si>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</si>
  <si>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</si>
  <si>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</si>
  <si>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</si>
  <si>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</si>
  <si>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</si>
  <si>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</si>
  <si>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</si>
  <si>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</si>
  <si>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</si>
  <si>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</si>
  <si>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</si>
  <si>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</si>
  <si>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</si>
  <si>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</si>
  <si>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</si>
  <si>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</si>
  <si>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</si>
  <si>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</si>
  <si>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</si>
  <si>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</si>
  <si>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</si>
  <si>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</si>
  <si>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</si>
  <si>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</si>
  <si>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</si>
  <si>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</si>
  <si>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</si>
  <si>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</si>
  <si>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</si>
  <si>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</si>
  <si>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</si>
  <si>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</si>
  <si>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</si>
  <si>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</si>
  <si>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</si>
  <si>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</si>
  <si>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</si>
  <si>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</si>
  <si>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</si>
  <si>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</si>
  <si>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</si>
  <si>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</si>
  <si>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</si>
  <si>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</si>
  <si>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</si>
  <si>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</si>
  <si>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</si>
  <si>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</si>
  <si>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</si>
  <si>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</si>
  <si>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</si>
  <si>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</si>
  <si>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</si>
  <si>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</si>
  <si>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</si>
  <si>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</si>
  <si>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</si>
  <si>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</si>
  <si>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</si>
  <si>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</si>
  <si>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</si>
  <si>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</si>
  <si>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</si>
  <si>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</si>
  <si>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</si>
  <si>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</si>
  <si>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</si>
  <si>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</si>
  <si>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</si>
  <si>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</si>
  <si>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</si>
  <si>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</si>
  <si>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</si>
  <si>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</si>
  <si>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</si>
  <si>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</si>
  <si>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</si>
  <si>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</si>
  <si>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</si>
  <si>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</si>
  <si>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</si>
  <si>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</si>
  <si>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</si>
  <si>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</si>
  <si>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</si>
  <si>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</si>
  <si>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</si>
  <si>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</si>
  <si>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</si>
  <si>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</si>
  <si>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</si>
  <si>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</si>
  <si>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</si>
  <si>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</si>
  <si>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</si>
  <si>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</si>
  <si>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</si>
  <si>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</si>
  <si>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</si>
  <si>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</si>
  <si>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</si>
  <si>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</si>
  <si>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</si>
  <si>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</si>
  <si>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</si>
  <si>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</si>
  <si>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</si>
  <si>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</si>
  <si>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</si>
  <si>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</si>
  <si>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</si>
  <si>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</si>
  <si>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</si>
  <si>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</si>
  <si>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</si>
  <si>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</si>
  <si>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</si>
  <si>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</si>
  <si>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</si>
  <si>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</si>
  <si>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</si>
  <si>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</si>
  <si>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</si>
  <si>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</si>
  <si>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</si>
  <si>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</si>
  <si>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</si>
  <si>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</si>
  <si>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</si>
  <si>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</si>
  <si>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</si>
  <si>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</si>
  <si>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</si>
  <si>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</si>
  <si>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</si>
  <si>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</si>
  <si>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</si>
  <si>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</si>
  <si>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</si>
  <si>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</si>
  <si>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</si>
  <si>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</si>
  <si>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</si>
  <si>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</si>
  <si>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</si>
  <si>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</si>
  <si>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</si>
  <si>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</si>
  <si>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</si>
  <si>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</si>
  <si>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</si>
  <si>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</si>
  <si>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</si>
  <si>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</si>
  <si>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</si>
  <si>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</si>
  <si>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</si>
  <si>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</si>
  <si>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</si>
  <si>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</si>
  <si>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</si>
  <si>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</si>
  <si>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</si>
  <si>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</si>
  <si>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</si>
  <si>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</si>
  <si>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</si>
  <si>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</si>
  <si>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</si>
  <si>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</si>
  <si>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</si>
  <si>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</si>
  <si>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</si>
  <si>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</si>
  <si>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</si>
  <si>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</si>
  <si>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</si>
  <si>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</si>
  <si>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</si>
  <si>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</si>
  <si>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</si>
  <si>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</si>
  <si>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</si>
  <si>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</si>
  <si>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</si>
  <si>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</si>
  <si>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</si>
  <si>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</si>
  <si>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</si>
  <si>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</si>
  <si>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</si>
  <si>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</si>
  <si>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</si>
  <si>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</si>
  <si>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</si>
  <si>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</si>
  <si>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</si>
  <si>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</si>
  <si>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</si>
  <si>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</si>
  <si>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</si>
  <si>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</si>
  <si>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</si>
  <si>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</si>
  <si>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</si>
  <si>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</si>
  <si>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</si>
  <si>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</si>
  <si>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</si>
  <si>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</si>
  <si>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</si>
  <si>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</si>
  <si>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</si>
  <si>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</si>
  <si>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</si>
  <si>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</si>
  <si>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</si>
  <si>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</si>
  <si>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</si>
  <si>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</si>
  <si>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</si>
  <si>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</si>
  <si>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</si>
  <si>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</si>
  <si>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</si>
  <si>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</si>
  <si>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</si>
  <si>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</si>
  <si>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</si>
  <si>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</si>
  <si>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</si>
  <si>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</si>
  <si>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</si>
  <si>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</si>
  <si>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</si>
  <si>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</si>
  <si>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</si>
  <si>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</si>
  <si>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</si>
  <si>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</si>
  <si>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</si>
  <si>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</si>
  <si>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</si>
  <si>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</si>
  <si>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</si>
  <si>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</si>
  <si>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</si>
  <si>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</si>
  <si>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</si>
  <si>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</si>
  <si>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</si>
  <si>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</si>
  <si>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</si>
  <si>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</si>
  <si>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</si>
  <si>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</si>
  <si>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</si>
  <si>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</si>
  <si>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</si>
  <si>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</si>
  <si>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</si>
  <si>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</si>
  <si>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</si>
  <si>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</si>
  <si>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</si>
  <si>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</si>
  <si>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</si>
  <si>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</si>
  <si>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</si>
  <si>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</si>
  <si>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</si>
  <si>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</si>
  <si>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</si>
  <si>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</si>
  <si>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</si>
  <si>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</si>
  <si>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</si>
  <si>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</si>
  <si>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</si>
  <si>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</si>
  <si>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</si>
  <si>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</si>
  <si>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</si>
  <si>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</si>
  <si>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</si>
  <si>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</si>
  <si>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</si>
  <si>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</si>
  <si>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</si>
  <si>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</si>
  <si>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</si>
  <si>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</si>
  <si>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</si>
  <si>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</si>
  <si>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</si>
  <si>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</si>
  <si>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</si>
  <si>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</si>
  <si>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</si>
  <si>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</si>
  <si>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</si>
  <si>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</si>
  <si>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</si>
  <si>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</si>
  <si>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</si>
  <si>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</si>
  <si>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</si>
  <si>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</si>
  <si>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</si>
  <si>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</si>
  <si>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</si>
  <si>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</si>
  <si>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</si>
  <si>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</si>
  <si>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</si>
  <si>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</si>
  <si>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</si>
  <si>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</si>
  <si>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</si>
  <si>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</si>
  <si>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</si>
  <si>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</si>
  <si>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</si>
  <si>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</si>
  <si>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</si>
  <si>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</si>
  <si>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</si>
  <si>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</si>
  <si>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</si>
  <si>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</si>
  <si>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</si>
  <si>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</si>
  <si>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</si>
  <si>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</si>
  <si>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</si>
  <si>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</si>
  <si>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</si>
  <si>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</si>
  <si>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</si>
  <si>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</si>
  <si>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</si>
  <si>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</si>
  <si>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</si>
  <si>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</si>
  <si>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</si>
  <si>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</si>
  <si>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</si>
  <si>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</si>
  <si>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</si>
  <si>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</si>
  <si>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</si>
  <si>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</si>
  <si>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</si>
  <si>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</si>
  <si>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</si>
  <si>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</si>
  <si>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</si>
  <si>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</si>
  <si>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</si>
  <si>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</si>
  <si>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</si>
  <si>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</si>
  <si>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</si>
  <si>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</si>
  <si>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</si>
  <si>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</si>
  <si>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</si>
  <si>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</si>
  <si>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</si>
  <si>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</si>
  <si>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</si>
  <si>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</si>
  <si>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</si>
  <si>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</si>
  <si>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</si>
  <si>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</si>
  <si>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</si>
  <si>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</si>
  <si>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</si>
  <si>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</si>
  <si>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</si>
  <si>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</si>
  <si>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</si>
  <si>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</si>
  <si>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</si>
  <si>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</si>
  <si>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</si>
  <si>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</si>
  <si>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</si>
  <si>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</si>
  <si>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</si>
  <si>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</si>
  <si>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</si>
  <si>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</si>
  <si>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</si>
  <si>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</si>
  <si>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</si>
  <si>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</si>
  <si>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</si>
  <si>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</si>
  <si>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</si>
  <si>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</si>
  <si>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</si>
  <si>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</si>
  <si>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</si>
  <si>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</si>
  <si>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</si>
  <si>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</si>
  <si>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</si>
  <si>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</si>
  <si>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</si>
  <si>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</si>
  <si>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</si>
  <si>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</si>
  <si>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</si>
  <si>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</si>
  <si>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</si>
  <si>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</si>
  <si>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</si>
  <si>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</si>
  <si>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</si>
  <si>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</si>
  <si>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</si>
  <si>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</si>
  <si>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</si>
  <si>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</si>
  <si>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</si>
  <si>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</si>
  <si>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</si>
  <si>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</si>
  <si>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</si>
  <si>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</si>
  <si>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</si>
  <si>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</si>
  <si>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</si>
  <si>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</si>
  <si>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</si>
  <si>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</si>
  <si>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</si>
  <si>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</si>
  <si>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</si>
  <si>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</si>
  <si>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</si>
  <si>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</si>
  <si>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</si>
  <si>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</si>
  <si>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</si>
  <si>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</si>
  <si>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</si>
  <si>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</si>
  <si>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</si>
  <si>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</si>
  <si>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</si>
  <si>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</si>
  <si>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</si>
  <si>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</si>
  <si>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</si>
  <si>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</si>
  <si>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</si>
  <si>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</si>
  <si>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</si>
  <si>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</si>
  <si>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</si>
  <si>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</si>
  <si>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</si>
  <si>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</si>
  <si>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</si>
  <si>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</si>
  <si>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</si>
  <si>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</si>
  <si>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</si>
  <si>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</si>
  <si>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</si>
  <si>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</si>
  <si>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</si>
  <si>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</si>
  <si>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</si>
  <si>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</si>
  <si>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</si>
  <si>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</si>
  <si>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</si>
  <si>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</si>
  <si>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</si>
  <si>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</si>
  <si>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</si>
  <si>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</si>
  <si>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</si>
  <si>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</si>
  <si>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</si>
  <si>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</si>
  <si>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</si>
  <si>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</si>
  <si>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</si>
  <si>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</si>
  <si>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</si>
  <si>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</si>
  <si>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</si>
  <si>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</si>
  <si>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</si>
  <si>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</si>
  <si>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</si>
  <si>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</si>
  <si>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</si>
  <si>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</si>
  <si>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</si>
  <si>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</si>
  <si>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</si>
  <si>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</si>
  <si>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</si>
  <si>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</si>
  <si>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</si>
  <si>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</si>
  <si>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</si>
  <si>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</si>
  <si>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</si>
  <si>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</si>
  <si>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</si>
  <si>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</si>
  <si>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</si>
  <si>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</si>
  <si>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</si>
  <si>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</si>
  <si>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</si>
  <si>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</si>
  <si>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</si>
  <si>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</si>
  <si>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</si>
  <si>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</si>
  <si>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</si>
  <si>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</si>
  <si>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</si>
  <si>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</si>
  <si>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</si>
  <si>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</si>
  <si>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</si>
  <si>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</si>
  <si>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</si>
  <si>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</si>
  <si>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</si>
  <si>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</si>
  <si>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</si>
  <si>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</si>
  <si>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</si>
  <si>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</si>
  <si>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</si>
  <si>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</si>
  <si>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</si>
  <si>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</si>
  <si>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</si>
  <si>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</si>
  <si>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</si>
  <si>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</si>
  <si>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</si>
  <si>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</si>
  <si>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</si>
  <si>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</si>
  <si>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</si>
  <si>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</si>
  <si>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</si>
  <si>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</si>
  <si>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</si>
  <si>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</si>
  <si>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</si>
  <si>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</si>
  <si>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</si>
  <si>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</si>
  <si>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</si>
  <si>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</si>
  <si>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</si>
  <si>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</si>
  <si>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</si>
  <si>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</si>
  <si>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</si>
  <si>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</si>
  <si>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</si>
  <si>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</si>
  <si>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</si>
  <si>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</si>
  <si>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</si>
  <si>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</si>
  <si>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</si>
  <si>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</si>
  <si>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</si>
  <si>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</si>
  <si>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</si>
  <si>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</si>
  <si>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</si>
  <si>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</si>
  <si>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</si>
  <si>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</si>
  <si>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</si>
  <si>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</si>
  <si>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</si>
  <si>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</si>
  <si>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</si>
  <si>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</si>
  <si>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</si>
  <si>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</si>
  <si>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</si>
  <si>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</si>
  <si>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</si>
  <si>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</si>
  <si>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</si>
  <si>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</si>
  <si>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</si>
  <si>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</si>
  <si>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</si>
  <si>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</si>
  <si>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</si>
  <si>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</si>
  <si>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</si>
  <si>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</si>
  <si>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</si>
  <si>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</si>
  <si>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</si>
  <si>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</si>
  <si>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</si>
  <si>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</si>
  <si>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</si>
  <si>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</si>
  <si>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</si>
  <si>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</si>
  <si>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</si>
  <si>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</si>
  <si>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</si>
  <si>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</si>
  <si>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</si>
  <si>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</si>
  <si>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</si>
  <si>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</si>
  <si>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</si>
  <si>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</si>
  <si>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</si>
  <si>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</si>
  <si>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</si>
  <si>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</si>
  <si>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</si>
  <si>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</si>
  <si>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</si>
  <si>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</si>
  <si>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</si>
  <si>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</si>
  <si>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</si>
  <si>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</si>
  <si>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</si>
  <si>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</si>
  <si>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</si>
  <si>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</si>
  <si>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</si>
  <si>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</si>
  <si>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</si>
  <si>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</si>
  <si>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</si>
  <si>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</si>
  <si>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</si>
  <si>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</si>
  <si>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</si>
  <si>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</si>
  <si>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</si>
  <si>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</si>
  <si>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</si>
  <si>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</si>
  <si>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</si>
  <si>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</si>
  <si>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</si>
  <si>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</si>
  <si>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</si>
  <si>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</si>
  <si>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</si>
  <si>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</si>
  <si>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</si>
  <si>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</si>
  <si>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</si>
  <si>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</si>
  <si>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</si>
  <si>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</si>
  <si>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</si>
  <si>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</si>
  <si>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</si>
  <si>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</si>
  <si>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</si>
  <si>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</si>
  <si>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</si>
  <si>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</si>
  <si>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</si>
  <si>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</si>
  <si>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</si>
  <si>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</si>
  <si>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</si>
  <si>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</si>
  <si>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</si>
  <si>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</si>
  <si>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</si>
  <si>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</si>
  <si>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</si>
  <si>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</si>
  <si>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</si>
  <si>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</si>
  <si>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</si>
  <si>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</si>
  <si>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</si>
  <si>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</si>
  <si>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</si>
  <si>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</si>
  <si>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</si>
  <si>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</si>
  <si>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</si>
  <si>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</si>
  <si>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</si>
  <si>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</si>
  <si>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</si>
  <si>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</si>
  <si>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</si>
  <si>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</si>
  <si>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</si>
  <si>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</si>
  <si>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</si>
  <si>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</si>
  <si>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</si>
  <si>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</si>
  <si>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</si>
  <si>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</si>
  <si>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</si>
  <si>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</si>
  <si>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</si>
  <si>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</si>
  <si>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</si>
  <si>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</si>
  <si>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</si>
  <si>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</si>
  <si>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</si>
  <si>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</si>
  <si>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</si>
  <si>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</si>
  <si>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</si>
  <si>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</si>
  <si>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</si>
  <si>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</si>
  <si>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</si>
  <si>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</si>
  <si>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</si>
  <si>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</si>
  <si>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</si>
  <si>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</si>
  <si>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</si>
  <si>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</si>
  <si>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</si>
  <si>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</si>
  <si>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</si>
  <si>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</si>
  <si>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</si>
  <si>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</si>
  <si>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</si>
  <si>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</si>
  <si>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</si>
  <si>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</si>
  <si>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</si>
  <si>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</si>
  <si>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</si>
  <si>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</si>
  <si>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</si>
  <si>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</si>
  <si>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</si>
  <si>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</si>
  <si>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</si>
  <si>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</si>
  <si>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</si>
  <si>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</si>
  <si>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</si>
  <si>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</si>
  <si>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</si>
  <si>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</si>
  <si>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</si>
  <si>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</si>
  <si>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</si>
  <si>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</si>
  <si>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</si>
  <si>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</si>
  <si>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</si>
  <si>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</si>
  <si>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</si>
  <si>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</si>
  <si>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</si>
  <si>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</si>
  <si>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</si>
  <si>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</si>
  <si>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</si>
  <si>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</si>
  <si>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</si>
  <si>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</si>
  <si>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</si>
  <si>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</si>
  <si>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</si>
  <si>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</si>
  <si>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</si>
  <si>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</si>
  <si>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</si>
  <si>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</si>
  <si>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</si>
  <si>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</si>
  <si>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</si>
  <si>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</si>
  <si>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</si>
  <si>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</si>
  <si>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</si>
  <si>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</si>
  <si>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</si>
  <si>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</si>
  <si>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</si>
  <si>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</si>
  <si>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</si>
  <si>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</si>
  <si>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</si>
  <si>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</si>
  <si>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</si>
  <si>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</si>
  <si>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</si>
  <si>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</si>
  <si>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</si>
  <si>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</si>
  <si>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</si>
  <si>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</si>
  <si>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</si>
  <si>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</si>
  <si>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</si>
  <si>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</si>
  <si>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</si>
  <si>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</si>
  <si>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</si>
  <si>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</si>
  <si>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</si>
  <si>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</si>
  <si>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</si>
  <si>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</si>
  <si>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</si>
  <si>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</si>
  <si>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</si>
  <si>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</si>
  <si>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</si>
  <si>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</si>
  <si>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</si>
  <si>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</si>
  <si>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</si>
  <si>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</si>
  <si>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</si>
  <si>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</si>
  <si>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</si>
  <si>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</si>
  <si>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</si>
  <si>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</si>
  <si>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</si>
  <si>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</si>
  <si>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</si>
  <si>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</si>
  <si>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</si>
  <si>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</si>
  <si>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</si>
  <si>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</si>
  <si>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</si>
  <si>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</si>
  <si>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</si>
  <si>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</si>
  <si>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</si>
  <si>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</si>
  <si>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</si>
  <si>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</si>
  <si>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</si>
  <si>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</si>
  <si>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</si>
  <si>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</si>
  <si>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</si>
  <si>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</si>
  <si>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</si>
  <si>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</si>
  <si>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</si>
  <si>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</si>
  <si>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</si>
  <si>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</si>
  <si>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</si>
  <si>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</si>
  <si>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</si>
  <si>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</si>
  <si>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</si>
  <si>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</si>
  <si>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</si>
  <si>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</si>
  <si>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</si>
  <si>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</si>
  <si>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</si>
  <si>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</si>
  <si>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</si>
  <si>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</si>
  <si>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</si>
  <si>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</si>
  <si>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</si>
  <si>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</si>
  <si>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</si>
  <si>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</si>
  <si>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</si>
  <si>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</si>
  <si>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</si>
  <si>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</si>
  <si>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</si>
  <si>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</si>
  <si>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</si>
  <si>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</si>
  <si>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</si>
  <si>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</si>
  <si>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</si>
  <si>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</si>
  <si>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</si>
  <si>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</si>
  <si>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</si>
  <si>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</si>
  <si>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</si>
  <si>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</si>
  <si>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</si>
  <si>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</si>
  <si>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</si>
  <si>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</si>
  <si>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</si>
  <si>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</si>
  <si>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</si>
  <si>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</si>
  <si>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</si>
  <si>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</si>
  <si>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</si>
  <si>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</si>
  <si>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</si>
  <si>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</si>
  <si>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</si>
  <si>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</si>
  <si>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</si>
  <si>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</si>
  <si>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</si>
  <si>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</si>
  <si>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</si>
  <si>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</si>
  <si>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</si>
  <si>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</si>
  <si>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</si>
  <si>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</si>
  <si>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</si>
  <si>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</si>
  <si>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</si>
  <si>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</si>
  <si>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</si>
  <si>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</si>
  <si>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</si>
  <si>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</si>
  <si>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</si>
  <si>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</si>
  <si>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</si>
  <si>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</si>
  <si>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</si>
  <si>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</si>
  <si>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</si>
  <si>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</si>
  <si>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</si>
  <si>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</si>
  <si>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</si>
  <si>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</si>
  <si>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</si>
  <si>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</si>
  <si>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</si>
  <si>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</si>
  <si>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</si>
  <si>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</si>
  <si>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</si>
  <si>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</si>
  <si>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</si>
  <si>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</si>
  <si>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</si>
  <si>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</si>
  <si>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</si>
  <si>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</si>
  <si>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</si>
  <si>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</si>
  <si>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</si>
  <si>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</si>
  <si>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</si>
  <si>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</si>
  <si>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</si>
  <si>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</si>
  <si>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</si>
  <si>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</si>
  <si>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</si>
  <si>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</si>
  <si>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</si>
  <si>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</si>
  <si>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</si>
  <si>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</si>
  <si>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</si>
  <si>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</si>
  <si>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</si>
  <si>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</si>
  <si>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</si>
  <si>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</si>
  <si>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</si>
  <si>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</si>
  <si>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</si>
  <si>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</si>
  <si>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</si>
  <si>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</si>
  <si>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</si>
  <si>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</si>
  <si>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</si>
  <si>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</si>
  <si>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</si>
  <si>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</si>
  <si>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</si>
  <si>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</si>
  <si>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</si>
  <si>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</si>
  <si>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</si>
  <si>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</si>
  <si>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</si>
  <si>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</si>
  <si>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</si>
  <si>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</si>
  <si>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</si>
  <si>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</si>
  <si>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</si>
  <si>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</si>
  <si>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</si>
  <si>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</si>
  <si>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</si>
  <si>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</si>
  <si>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</si>
  <si>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</si>
  <si>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</si>
  <si>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</si>
  <si>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</si>
  <si>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</si>
  <si>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</si>
  <si>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</si>
  <si>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</si>
  <si>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</si>
  <si>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</si>
  <si>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</si>
  <si>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</si>
  <si>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</si>
  <si>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</si>
  <si>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</si>
  <si>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</si>
  <si>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</si>
  <si>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</si>
  <si>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</si>
  <si>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</si>
  <si>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</si>
  <si>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</si>
  <si>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</si>
  <si>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</si>
  <si>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</si>
  <si>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</si>
  <si>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</si>
  <si>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</si>
  <si>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</si>
  <si>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</si>
  <si>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</si>
  <si>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</si>
  <si>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</si>
  <si>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</si>
  <si>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</si>
  <si>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</si>
  <si>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</si>
  <si>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</si>
  <si>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</si>
  <si>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</si>
  <si>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</si>
  <si>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</si>
  <si>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</si>
  <si>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</si>
  <si>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</si>
  <si>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</si>
  <si>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</si>
  <si>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</si>
  <si>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</si>
  <si>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</si>
  <si>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</si>
  <si>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</si>
  <si>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</si>
  <si>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</si>
  <si>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</si>
  <si>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</si>
  <si>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</si>
  <si>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</si>
  <si>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</si>
  <si>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</si>
  <si>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</si>
  <si>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</si>
  <si>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</si>
  <si>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</si>
  <si>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</si>
  <si>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</si>
  <si>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</si>
  <si>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</si>
  <si>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</si>
  <si>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</si>
  <si>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</si>
  <si>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</si>
  <si>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</si>
  <si>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</si>
  <si>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</si>
  <si>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</si>
  <si>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</si>
  <si>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</si>
  <si>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</si>
  <si>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</si>
  <si>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</si>
  <si>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</si>
  <si>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</si>
  <si>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</si>
  <si>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</si>
  <si>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</si>
  <si>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</si>
  <si>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</si>
  <si>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</si>
  <si>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</si>
  <si>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</si>
  <si>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</si>
  <si>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</si>
  <si>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</si>
  <si>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</si>
  <si>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</si>
  <si>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</si>
  <si>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</si>
  <si>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</si>
  <si>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</si>
  <si>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</si>
  <si>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</si>
  <si>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</si>
  <si>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</si>
  <si>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</si>
  <si>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</si>
  <si>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</si>
  <si>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</si>
  <si>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</si>
  <si>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</si>
  <si>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</si>
  <si>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</si>
  <si>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</si>
  <si>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</si>
  <si>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</si>
  <si>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</si>
  <si>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</si>
  <si>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</si>
  <si>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</si>
  <si>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</si>
  <si>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</si>
  <si>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</si>
  <si>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</si>
  <si>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</si>
  <si>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</si>
  <si>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</si>
  <si>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</si>
  <si>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</si>
  <si>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</si>
  <si>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</si>
  <si>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</si>
  <si>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</si>
  <si>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</si>
  <si>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</si>
  <si>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</si>
  <si>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</si>
  <si>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</si>
  <si>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</si>
  <si>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</si>
  <si>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</si>
  <si>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</si>
  <si>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</si>
  <si>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</si>
  <si>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</si>
  <si>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</si>
  <si>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</si>
  <si>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</si>
  <si>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</si>
  <si>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</si>
  <si>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</si>
  <si>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</si>
  <si>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</si>
  <si>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</si>
  <si>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</si>
  <si>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</si>
  <si>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</si>
  <si>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</si>
  <si>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</si>
  <si>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</si>
  <si>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</si>
  <si>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</si>
  <si>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</si>
  <si>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</si>
  <si>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</si>
  <si>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</si>
  <si>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</si>
  <si>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</si>
  <si>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</si>
  <si>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</si>
  <si>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</si>
  <si>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</si>
  <si>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</si>
  <si>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</si>
  <si>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</si>
  <si>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</si>
  <si>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</si>
  <si>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</si>
  <si>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</si>
  <si>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</si>
  <si>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</si>
  <si>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</si>
  <si>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</si>
  <si>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</si>
  <si>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</si>
  <si>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</si>
  <si>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</si>
  <si>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</si>
  <si>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</si>
  <si>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</si>
  <si>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</si>
  <si>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</si>
  <si>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</si>
  <si>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</si>
  <si>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</si>
  <si>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</si>
  <si>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</si>
  <si>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</si>
  <si>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</si>
  <si>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</si>
  <si>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</si>
  <si>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</si>
  <si>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</si>
  <si>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</si>
  <si>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</si>
  <si>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</si>
  <si>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</si>
  <si>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</si>
  <si>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</si>
  <si>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</si>
  <si>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</si>
  <si>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</si>
  <si>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</si>
  <si>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</si>
  <si>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</si>
  <si>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</si>
  <si>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</si>
  <si>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</si>
  <si>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</si>
  <si>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</si>
  <si>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</si>
  <si>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</si>
  <si>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</si>
  <si>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</si>
  <si>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</si>
  <si>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</si>
  <si>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</si>
  <si>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</si>
  <si>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</si>
  <si>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</si>
  <si>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</si>
  <si>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</si>
  <si>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</si>
  <si>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</si>
  <si>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</si>
  <si>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</si>
  <si>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</si>
  <si>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</si>
  <si>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</si>
  <si>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</si>
  <si>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</si>
  <si>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</si>
  <si>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</si>
  <si>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</si>
  <si>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</si>
  <si>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</si>
  <si>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</si>
  <si>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</si>
  <si>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</si>
  <si>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</si>
  <si>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</si>
  <si>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</si>
  <si>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</si>
  <si>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</si>
  <si>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</si>
  <si>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</si>
  <si>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</si>
  <si>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</si>
  <si>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</si>
  <si>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</si>
  <si>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</si>
  <si>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</si>
  <si>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</si>
  <si>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</si>
  <si>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</si>
  <si>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</si>
  <si>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</si>
  <si>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</si>
  <si>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</si>
  <si>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</si>
  <si>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</si>
  <si>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</si>
  <si>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</si>
  <si>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</si>
  <si>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</si>
  <si>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</si>
  <si>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</si>
  <si>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</si>
  <si>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</si>
  <si>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</si>
  <si>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</si>
  <si>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</si>
  <si>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</si>
  <si>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</si>
  <si>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</si>
  <si>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</si>
  <si>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</si>
  <si>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</si>
  <si>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</si>
  <si>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</si>
  <si>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</si>
  <si>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</si>
  <si>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</si>
  <si>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</si>
  <si>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</si>
  <si>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</si>
  <si>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</si>
  <si>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</si>
  <si>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</si>
  <si>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</si>
  <si>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</si>
  <si>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</si>
  <si>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</si>
  <si>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</si>
  <si>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</si>
  <si>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</si>
  <si>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</si>
  <si>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</si>
  <si>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</si>
  <si>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</si>
  <si>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</si>
  <si>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</si>
  <si>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</si>
  <si>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</si>
  <si>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</si>
  <si>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</si>
  <si>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</si>
  <si>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</si>
  <si>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</si>
  <si>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</si>
  <si>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</si>
  <si>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</si>
  <si>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</si>
  <si>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</si>
  <si>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</si>
  <si>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</si>
  <si>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</si>
  <si>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</si>
  <si>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</si>
  <si>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</si>
  <si>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</si>
  <si>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</si>
  <si>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</si>
  <si>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</si>
  <si>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</si>
  <si>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</si>
  <si>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</si>
  <si>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</si>
  <si>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</si>
  <si>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</si>
  <si>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</si>
  <si>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</si>
  <si>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</si>
  <si>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</si>
  <si>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</si>
  <si>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</si>
  <si>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</si>
  <si>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</si>
  <si>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</si>
  <si>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</si>
  <si>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</si>
  <si>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</si>
  <si>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</si>
  <si>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</si>
  <si>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</si>
  <si>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</si>
  <si>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</si>
  <si>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</si>
  <si>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</si>
  <si>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</si>
  <si>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</si>
  <si>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</si>
  <si>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</si>
  <si>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</si>
  <si>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</si>
  <si>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</si>
  <si>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</si>
  <si>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</si>
  <si>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</si>
  <si>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</si>
  <si>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</si>
  <si>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</si>
  <si>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</si>
  <si>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</si>
  <si>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</si>
  <si>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</si>
  <si>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</si>
  <si>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</si>
  <si>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</si>
  <si>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</si>
  <si>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</si>
  <si>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</si>
  <si>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</si>
  <si>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</si>
  <si>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</si>
  <si>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</si>
  <si>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</si>
  <si>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</si>
  <si>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</si>
  <si>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</si>
  <si>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</si>
  <si>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</si>
  <si>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</si>
  <si>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</si>
  <si>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</si>
  <si>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</si>
  <si>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</si>
  <si>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</si>
  <si>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</si>
  <si>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</si>
  <si>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</si>
  <si>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</si>
  <si>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</si>
  <si>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</si>
  <si>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</si>
  <si>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</si>
  <si>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</si>
  <si>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</si>
  <si>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</si>
  <si>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</si>
  <si>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</si>
  <si>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</si>
  <si>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</si>
  <si>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</si>
  <si>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</si>
  <si>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</si>
  <si>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</si>
  <si>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</si>
  <si>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</si>
  <si>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</si>
  <si>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</si>
  <si>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</si>
  <si>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</si>
  <si>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</si>
  <si>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</si>
  <si>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</si>
  <si>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</si>
  <si>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</si>
  <si>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</si>
  <si>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</si>
  <si>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</si>
  <si>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</si>
  <si>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</si>
  <si>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</si>
  <si>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</si>
  <si>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</si>
  <si>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</si>
  <si>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</si>
  <si>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</si>
  <si>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</si>
  <si>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</si>
  <si>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</si>
  <si>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</si>
  <si>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</si>
  <si>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</si>
  <si>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</si>
  <si>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</si>
  <si>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</si>
  <si>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</si>
  <si>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</si>
  <si>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</si>
  <si>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</si>
  <si>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</si>
  <si>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</si>
  <si>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</si>
  <si>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</si>
  <si>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</si>
  <si>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</si>
  <si>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</si>
  <si>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</si>
  <si>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</si>
  <si>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</si>
  <si>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</si>
  <si>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</si>
  <si>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</si>
  <si>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</si>
  <si>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</si>
  <si>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</si>
  <si>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</si>
  <si>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</si>
  <si>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</si>
  <si>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</si>
  <si>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</si>
  <si>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</si>
  <si>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</si>
  <si>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</si>
  <si>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</si>
  <si>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</si>
  <si>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</si>
  <si>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</si>
  <si>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</si>
  <si>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</si>
  <si>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</si>
  <si>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</si>
  <si>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</si>
  <si>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</si>
  <si>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</si>
  <si>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</si>
  <si>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</si>
  <si>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</si>
  <si>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</si>
  <si>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</si>
  <si>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</si>
  <si>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</si>
  <si>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</si>
  <si>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</si>
  <si>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</si>
  <si>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</si>
  <si>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</si>
  <si>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</si>
  <si>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</si>
  <si>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</si>
  <si>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</si>
  <si>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</si>
  <si>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</si>
  <si>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</si>
  <si>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</si>
  <si>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</si>
  <si>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</si>
  <si>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</si>
  <si>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</si>
  <si>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</si>
  <si>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</si>
  <si>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</si>
  <si>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</si>
  <si>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</si>
  <si>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</si>
  <si>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</si>
  <si>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</si>
  <si>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</si>
  <si>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</si>
  <si>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</si>
  <si>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</si>
  <si>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</si>
  <si>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</si>
  <si>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</si>
  <si>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</si>
  <si>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</si>
  <si>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</si>
  <si>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</si>
  <si>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</si>
  <si>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</si>
  <si>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</si>
  <si>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</si>
  <si>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</si>
  <si>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</si>
  <si>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</si>
  <si>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</si>
  <si>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</si>
  <si>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</si>
  <si>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</si>
  <si>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</si>
  <si>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</si>
  <si>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</si>
  <si>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</si>
  <si>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</si>
  <si>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</si>
  <si>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</si>
  <si>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</si>
  <si>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</si>
  <si>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</si>
  <si>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</si>
  <si>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</si>
  <si>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</si>
  <si>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</si>
  <si>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</si>
  <si>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</si>
  <si>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</si>
  <si>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</si>
  <si>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</si>
  <si>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</si>
  <si>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</si>
  <si>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</si>
  <si>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</si>
  <si>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</si>
  <si>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</si>
  <si>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</si>
  <si>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</si>
  <si>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</si>
  <si>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</si>
  <si>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</si>
  <si>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</si>
  <si>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</si>
  <si>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</si>
  <si>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</si>
  <si>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</si>
  <si>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</si>
  <si>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</si>
  <si>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</si>
  <si>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</si>
  <si>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</si>
  <si>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</si>
  <si>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</si>
  <si>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</si>
  <si>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</si>
  <si>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</si>
  <si>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</si>
  <si>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</si>
  <si>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</si>
  <si>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</si>
  <si>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</si>
  <si>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</si>
  <si>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</si>
  <si>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</si>
  <si>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</si>
  <si>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</si>
  <si>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</si>
  <si>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</si>
  <si>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</si>
  <si>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</si>
  <si>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</si>
  <si>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</si>
  <si>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</si>
  <si>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</si>
  <si>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</si>
  <si>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</si>
  <si>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</si>
  <si>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</si>
  <si>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</si>
  <si>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</si>
  <si>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</si>
  <si>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</si>
  <si>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</si>
  <si>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</si>
  <si>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</si>
  <si>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</si>
  <si>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</si>
  <si>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</si>
  <si>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</si>
  <si>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</si>
  <si>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</si>
  <si>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</si>
  <si>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</si>
  <si>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</si>
  <si>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</si>
  <si>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</si>
  <si>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</si>
  <si>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</si>
  <si>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</si>
  <si>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</si>
  <si>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</si>
  <si>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</si>
  <si>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</si>
  <si>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</si>
  <si>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</si>
  <si>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</si>
  <si>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</si>
  <si>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</si>
  <si>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</si>
  <si>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</si>
  <si>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</si>
  <si>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</si>
  <si>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</si>
  <si>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</si>
  <si>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</si>
  <si>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</si>
  <si>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</si>
  <si>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</si>
  <si>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</si>
  <si>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</si>
  <si>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</si>
  <si>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</si>
  <si>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</si>
  <si>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</si>
  <si>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</si>
  <si>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</si>
  <si>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</si>
  <si>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</si>
  <si>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</si>
  <si>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</si>
  <si>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</si>
  <si>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</si>
  <si>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</si>
  <si>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</si>
  <si>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</si>
  <si>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</si>
  <si>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</si>
  <si>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</si>
  <si>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</si>
  <si>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</si>
  <si>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</si>
  <si>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</si>
  <si>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</si>
  <si>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</si>
  <si>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</si>
  <si>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</si>
  <si>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</si>
  <si>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</si>
  <si>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</si>
  <si>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</si>
  <si>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</si>
  <si>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</si>
  <si>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</si>
  <si>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</si>
  <si>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</si>
  <si>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</si>
  <si>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</si>
  <si>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</si>
  <si>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</si>
  <si>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</si>
  <si>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</si>
  <si>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</si>
  <si>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</si>
  <si>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</si>
  <si>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</si>
  <si>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</si>
  <si>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</si>
  <si>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</si>
  <si>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</si>
  <si>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</si>
  <si>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</si>
  <si>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</si>
  <si>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</si>
  <si>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</si>
  <si>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</si>
  <si>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</si>
  <si>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</si>
  <si>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</si>
  <si>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</si>
  <si>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</si>
  <si>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</si>
  <si>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</si>
  <si>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</si>
  <si>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</si>
  <si>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</si>
  <si>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</si>
  <si>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</si>
  <si>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</si>
  <si>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</si>
  <si>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</si>
  <si>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</si>
  <si>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</si>
  <si>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</si>
  <si>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</si>
  <si>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</si>
  <si>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</si>
  <si>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</si>
  <si>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</si>
  <si>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</si>
  <si>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</si>
  <si>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</si>
  <si>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</si>
  <si>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</si>
  <si>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</si>
  <si>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</si>
  <si>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</si>
  <si>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</si>
  <si>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</si>
  <si>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</si>
  <si>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</si>
  <si>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</si>
  <si>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</si>
  <si>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</si>
  <si>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</si>
  <si>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</si>
  <si>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</si>
  <si>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</si>
  <si>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</si>
  <si>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</si>
  <si>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</si>
  <si>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</si>
  <si>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</si>
  <si>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</si>
  <si>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</si>
  <si>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</si>
  <si>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</si>
  <si>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</si>
  <si>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</si>
  <si>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</si>
  <si>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</si>
  <si>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</si>
  <si>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</si>
  <si>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</si>
  <si>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</si>
  <si>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</si>
  <si>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</si>
  <si>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</si>
  <si>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</si>
  <si>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</si>
  <si>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</si>
  <si>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</si>
  <si>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</si>
  <si>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</si>
  <si>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</si>
  <si>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</si>
  <si>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</si>
  <si>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</si>
  <si>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</si>
  <si>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</si>
  <si>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</si>
  <si>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</si>
  <si>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</si>
  <si>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</si>
  <si>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</si>
  <si>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</si>
  <si>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</si>
  <si>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</si>
  <si>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</si>
  <si>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</si>
  <si>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</si>
  <si>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</si>
  <si>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</si>
  <si>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</si>
  <si>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</si>
  <si>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</si>
  <si>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</si>
  <si>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</si>
  <si>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</si>
  <si>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</si>
  <si>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</si>
  <si>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</si>
  <si>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</si>
  <si>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</si>
  <si>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</si>
  <si>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</si>
  <si>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</si>
  <si>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</si>
  <si>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</si>
  <si>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</si>
  <si>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</si>
  <si>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</si>
  <si>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</si>
  <si>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</si>
  <si>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</si>
  <si>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</si>
  <si>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</si>
  <si>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</si>
  <si>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</si>
  <si>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</si>
  <si>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</si>
  <si>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</si>
  <si>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</si>
  <si>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</si>
  <si>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</si>
  <si>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</si>
  <si>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</si>
  <si>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</si>
  <si>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</si>
  <si>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</si>
  <si>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</si>
  <si>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</si>
  <si>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</si>
  <si>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</si>
  <si>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</si>
  <si>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</si>
  <si>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</si>
  <si>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</si>
  <si>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</si>
  <si>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</si>
  <si>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</si>
  <si>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</si>
  <si>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</si>
  <si>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</si>
  <si>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</si>
  <si>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</si>
  <si>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</si>
  <si>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</si>
  <si>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</si>
  <si>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</si>
  <si>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</si>
  <si>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</si>
  <si>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</si>
  <si>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</si>
  <si>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</si>
  <si>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</si>
  <si>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</si>
  <si>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</si>
  <si>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</si>
  <si>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</si>
  <si>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</si>
  <si>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</si>
  <si>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</si>
  <si>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</si>
  <si>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</si>
  <si>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</si>
  <si>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</si>
  <si>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</si>
  <si>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</si>
  <si>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</si>
  <si>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</si>
  <si>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</si>
  <si>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</si>
  <si>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</si>
  <si>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</si>
  <si>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</si>
  <si>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</si>
  <si>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</si>
  <si>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</si>
  <si>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</si>
  <si>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</si>
  <si>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</si>
  <si>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</si>
  <si>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</si>
  <si>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</si>
  <si>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</si>
  <si>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</si>
  <si>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</si>
  <si>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</si>
  <si>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</si>
  <si>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</si>
  <si>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</si>
  <si>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</si>
  <si>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</si>
  <si>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</si>
  <si>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</si>
  <si>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</si>
  <si>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</si>
  <si>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</si>
  <si>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</si>
  <si>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</si>
  <si>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</si>
  <si>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</si>
  <si>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</si>
  <si>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</si>
  <si>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</si>
  <si>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</si>
  <si>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</si>
  <si>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</si>
  <si>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</si>
  <si>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</si>
  <si>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</si>
  <si>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</si>
  <si>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</si>
  <si>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</si>
  <si>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</si>
  <si>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</si>
  <si>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</si>
  <si>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</si>
  <si>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</si>
  <si>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</si>
  <si>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</si>
  <si>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</si>
  <si>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</si>
  <si>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</si>
  <si>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</si>
  <si>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</si>
  <si>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</si>
  <si>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</si>
  <si>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</si>
  <si>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</si>
  <si>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</si>
  <si>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</si>
  <si>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</si>
  <si>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</si>
  <si>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</si>
  <si>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</si>
  <si>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</si>
  <si>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</si>
  <si>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</si>
  <si>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</si>
  <si>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</si>
  <si>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</si>
  <si>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</si>
  <si>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</si>
  <si>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</si>
  <si>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</si>
  <si>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</si>
  <si>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</si>
  <si>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</si>
  <si>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</si>
  <si>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</si>
  <si>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</si>
  <si>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</si>
  <si>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</si>
  <si>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</si>
  <si>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</si>
  <si>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</si>
  <si>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</si>
  <si>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</si>
  <si>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</si>
  <si>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</si>
  <si>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</si>
  <si>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</si>
  <si>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</si>
  <si>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</si>
  <si>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</si>
  <si>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</si>
  <si>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</si>
  <si>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</si>
  <si>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</si>
  <si>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</si>
  <si>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</si>
  <si>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</si>
  <si>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</si>
  <si>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</si>
  <si>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</si>
  <si>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</si>
  <si>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</si>
  <si>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</si>
  <si>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</si>
  <si>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</si>
  <si>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</si>
  <si>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</si>
  <si>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</si>
  <si>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</si>
  <si>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</si>
  <si>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</si>
  <si>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</si>
  <si>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</si>
  <si>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</si>
  <si>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</si>
  <si>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</si>
  <si>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</si>
  <si>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</si>
  <si>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</si>
  <si>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</si>
  <si>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</si>
  <si>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</si>
  <si>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</si>
  <si>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</si>
  <si>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</si>
  <si>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</si>
  <si>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</si>
  <si>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</si>
  <si>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</si>
  <si>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</si>
  <si>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</si>
  <si>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</si>
  <si>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</si>
  <si>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</si>
  <si>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</si>
  <si>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</si>
  <si>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</si>
  <si>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</si>
  <si>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</si>
  <si>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</si>
  <si>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</si>
  <si>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</si>
  <si>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</si>
  <si>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</si>
  <si>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</si>
  <si>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</si>
  <si>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</si>
  <si>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</si>
  <si>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</si>
  <si>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</si>
  <si>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</si>
  <si>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</si>
  <si>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</si>
  <si>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</si>
  <si>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</si>
  <si>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</si>
  <si>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</si>
  <si>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</si>
  <si>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</si>
  <si>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</si>
  <si>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</si>
  <si>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</si>
  <si>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</si>
  <si>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</si>
  <si>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</si>
  <si>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</si>
  <si>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</si>
  <si>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</si>
  <si>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</si>
  <si>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</si>
  <si>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</si>
  <si>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</si>
  <si>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</si>
  <si>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</si>
  <si>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</si>
  <si>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</si>
  <si>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</si>
  <si>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</si>
  <si>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</si>
  <si>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</si>
  <si>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</si>
  <si>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</si>
  <si>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</si>
  <si>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</si>
  <si>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</si>
  <si>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</si>
  <si>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</si>
  <si>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</si>
  <si>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</si>
  <si>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</si>
  <si>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</si>
  <si>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</si>
  <si>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</si>
  <si>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</si>
  <si>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</si>
  <si>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</si>
  <si>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</si>
  <si>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</si>
  <si>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</si>
  <si>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</si>
  <si>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</si>
  <si>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</si>
  <si>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</si>
  <si>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</si>
  <si>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</si>
  <si>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</si>
  <si>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</si>
  <si>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</si>
  <si>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</si>
  <si>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</si>
  <si>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</si>
  <si>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</si>
  <si>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</si>
  <si>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</si>
  <si>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</si>
  <si>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</si>
  <si>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</si>
  <si>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</si>
  <si>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</si>
  <si>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</si>
  <si>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</si>
  <si>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</si>
  <si>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</si>
  <si>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</si>
  <si>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</si>
  <si>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</si>
  <si>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</si>
  <si>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</si>
  <si>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</si>
  <si>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</si>
  <si>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</si>
  <si>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</si>
  <si>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</si>
  <si>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</si>
  <si>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</si>
  <si>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</si>
  <si>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</si>
  <si>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</si>
  <si>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</si>
  <si>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</si>
  <si>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</si>
  <si>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</si>
  <si>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</si>
  <si>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</si>
  <si>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</si>
  <si>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</si>
  <si>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</si>
  <si>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</si>
  <si>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</si>
  <si>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</si>
  <si>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</si>
  <si>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</si>
  <si>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</si>
  <si>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</si>
  <si>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</si>
  <si>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</si>
  <si>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</si>
  <si>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</si>
  <si>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</si>
  <si>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</si>
  <si>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</si>
  <si>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</si>
  <si>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</si>
  <si>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</si>
  <si>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</si>
  <si>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</si>
  <si>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</si>
  <si>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</si>
  <si>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</si>
  <si>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</si>
  <si>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</si>
  <si>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</si>
  <si>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</si>
  <si>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</si>
  <si>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</si>
  <si>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</si>
  <si>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</si>
  <si>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</si>
  <si>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</si>
  <si>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</si>
  <si>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</si>
  <si>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</si>
  <si>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</si>
  <si>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</si>
  <si>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</si>
  <si>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</si>
  <si>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</si>
  <si>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</si>
  <si>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</si>
  <si>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</si>
  <si>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</si>
  <si>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</si>
  <si>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</si>
  <si>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</si>
  <si>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</si>
  <si>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</si>
  <si>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</si>
  <si>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</si>
  <si>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</si>
  <si>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</si>
  <si>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</si>
  <si>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</si>
  <si>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</si>
  <si>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</si>
  <si>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</si>
  <si>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</si>
  <si>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</si>
  <si>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</si>
  <si>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</si>
  <si>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</si>
  <si>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</si>
  <si>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</si>
  <si>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</si>
  <si>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</si>
  <si>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</si>
  <si>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</si>
  <si>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</si>
  <si>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</si>
  <si>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</si>
  <si>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</si>
  <si>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</si>
  <si>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</si>
  <si>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</si>
  <si>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</si>
  <si>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</si>
  <si>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</si>
  <si>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</si>
  <si>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</si>
  <si>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</si>
  <si>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</si>
  <si>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</si>
  <si>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</si>
  <si>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</si>
  <si>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</si>
  <si>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</si>
  <si>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</si>
  <si>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</si>
  <si>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</si>
  <si>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</si>
  <si>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</si>
  <si>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</si>
  <si>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</si>
  <si>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</si>
  <si>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</si>
  <si>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</si>
  <si>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</si>
  <si>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</si>
  <si>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</si>
  <si>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</si>
  <si>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</si>
  <si>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</si>
  <si>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</si>
  <si>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</si>
  <si>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</si>
  <si>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</si>
  <si>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</si>
  <si>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</si>
  <si>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</si>
  <si>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</si>
  <si>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</si>
  <si>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</si>
  <si>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</si>
  <si>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</si>
  <si>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</si>
  <si>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</si>
  <si>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</si>
  <si>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</si>
  <si>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</si>
  <si>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</si>
  <si>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</si>
  <si>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</si>
  <si>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</si>
  <si>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</si>
  <si>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</si>
  <si>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</si>
  <si>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</si>
  <si>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</si>
  <si>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</si>
  <si>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</si>
  <si>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</si>
  <si>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</si>
  <si>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</si>
  <si>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</si>
  <si>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</si>
  <si>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</si>
  <si>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</si>
  <si>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</si>
  <si>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</si>
  <si>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</si>
  <si>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</si>
  <si>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</si>
  <si>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</si>
  <si>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</si>
  <si>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</si>
  <si>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</si>
  <si>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</si>
  <si>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</si>
  <si>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</si>
  <si>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</si>
  <si>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</si>
  <si>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</si>
  <si>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</si>
  <si>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</si>
  <si>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</si>
  <si>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</si>
  <si>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</si>
  <si>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</si>
  <si>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</si>
  <si>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</si>
  <si>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</si>
  <si>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</si>
  <si>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</si>
  <si>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</si>
  <si>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</si>
  <si>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</si>
  <si>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</si>
  <si>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</si>
  <si>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</si>
  <si>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</si>
  <si>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</si>
  <si>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</si>
  <si>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</si>
  <si>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</si>
  <si>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</si>
  <si>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</si>
  <si>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</si>
  <si>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</si>
  <si>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</si>
  <si>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</si>
  <si>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</si>
  <si>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</si>
  <si>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</si>
  <si>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</si>
  <si>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</si>
  <si>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</si>
  <si>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</si>
  <si>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</si>
  <si>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</si>
  <si>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</si>
  <si>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</si>
  <si>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</si>
  <si>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</si>
  <si>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</si>
  <si>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</si>
  <si>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</si>
  <si>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</si>
  <si>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</si>
  <si>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</si>
  <si>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</si>
  <si>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</si>
  <si>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</si>
  <si>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</si>
  <si>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</si>
  <si>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</si>
  <si>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</si>
  <si>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</si>
  <si>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</si>
  <si>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</si>
  <si>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</si>
  <si>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</si>
  <si>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</si>
  <si>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</si>
  <si>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</si>
  <si>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</si>
  <si>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</si>
  <si>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</si>
  <si>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</si>
  <si>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</si>
  <si>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</si>
  <si>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</si>
  <si>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</si>
  <si>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</si>
  <si>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</si>
  <si>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</si>
  <si>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</si>
  <si>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</si>
  <si>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</si>
  <si>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</si>
  <si>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</si>
  <si>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</si>
  <si>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</si>
  <si>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</si>
  <si>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</si>
  <si>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</si>
  <si>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</si>
  <si>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</si>
  <si>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</si>
  <si>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</si>
  <si>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</si>
  <si>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</si>
  <si>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</si>
  <si>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</si>
  <si>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</si>
  <si>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</si>
  <si>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</si>
  <si>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</si>
  <si>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</si>
  <si>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</si>
  <si>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</si>
  <si>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</si>
  <si>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</si>
  <si>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</si>
  <si>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</si>
  <si>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</si>
  <si>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</si>
  <si>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</si>
  <si>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</si>
  <si>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</si>
  <si>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</si>
  <si>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</si>
  <si>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</si>
  <si>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</si>
  <si>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</si>
  <si>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</si>
  <si>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</si>
  <si>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</si>
  <si>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</si>
  <si>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</si>
  <si>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</si>
  <si>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</si>
  <si>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</si>
  <si>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</si>
  <si>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</si>
  <si>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</si>
  <si>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</si>
  <si>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</si>
  <si>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</si>
  <si>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</si>
  <si>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</si>
  <si>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</si>
  <si>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</si>
  <si>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</si>
  <si>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</si>
  <si>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</si>
  <si>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</si>
  <si>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</si>
  <si>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</si>
  <si>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</si>
  <si>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</si>
  <si>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</si>
  <si>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</si>
  <si>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</si>
  <si>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</si>
  <si>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</si>
  <si>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</si>
  <si>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</si>
  <si>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</si>
  <si>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</si>
  <si>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</si>
  <si>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</si>
  <si>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</si>
  <si>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</si>
  <si>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</si>
  <si>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</si>
  <si>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</si>
  <si>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</si>
  <si>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</si>
  <si>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</si>
  <si>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</si>
  <si>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</si>
  <si>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</si>
  <si>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</si>
  <si>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</si>
  <si>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</si>
  <si>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</si>
  <si>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</si>
  <si>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</si>
  <si>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</si>
  <si>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</si>
  <si>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</si>
  <si>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</si>
  <si>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</si>
  <si>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</si>
  <si>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</si>
  <si>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</si>
  <si>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</si>
  <si>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</si>
  <si>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</si>
  <si>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</si>
  <si>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</si>
  <si>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</si>
  <si>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</si>
  <si>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</si>
  <si>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</si>
  <si>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</si>
  <si>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</si>
  <si>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</si>
  <si>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</si>
  <si>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</si>
  <si>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</si>
  <si>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</si>
  <si>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</si>
  <si>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</si>
  <si>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</si>
  <si>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</si>
  <si>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</si>
  <si>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</si>
  <si>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</si>
  <si>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</si>
  <si>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</si>
  <si>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</si>
  <si>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</si>
  <si>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</si>
  <si>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</si>
  <si>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</si>
  <si>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</si>
  <si>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</si>
  <si>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</si>
  <si>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</si>
  <si>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</si>
  <si>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</si>
  <si>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</si>
  <si>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</si>
  <si>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</si>
  <si>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</si>
  <si>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</si>
  <si>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</si>
  <si>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</si>
  <si>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</si>
  <si>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</si>
  <si>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</si>
  <si>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</si>
  <si>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</si>
  <si>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</si>
  <si>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</si>
  <si>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</si>
  <si>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</si>
  <si>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</si>
  <si>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</si>
  <si>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</si>
  <si>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</si>
  <si>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</si>
  <si>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</si>
  <si>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</si>
  <si>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</si>
  <si>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</si>
  <si>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</si>
  <si>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</si>
  <si>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</si>
  <si>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</si>
  <si>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</si>
  <si>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</si>
  <si>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</si>
  <si>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</si>
  <si>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</si>
  <si>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</si>
  <si>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</si>
  <si>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</si>
  <si>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</si>
  <si>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</si>
  <si>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</si>
  <si>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</si>
  <si>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</si>
  <si>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</si>
  <si>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</si>
  <si>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</si>
  <si>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</si>
  <si>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</si>
  <si>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</si>
  <si>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</si>
  <si>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</si>
  <si>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</si>
  <si>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</si>
  <si>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</si>
  <si>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</si>
  <si>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</si>
  <si>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</si>
  <si>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</si>
  <si>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</si>
  <si>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</si>
  <si>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</si>
  <si>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</si>
  <si>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</si>
  <si>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</si>
  <si>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</si>
  <si>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</si>
  <si>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</si>
  <si>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</si>
  <si>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</si>
  <si>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</si>
  <si>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</si>
  <si>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</si>
  <si>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</si>
  <si>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</si>
  <si>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</si>
  <si>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</si>
  <si>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</si>
  <si>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</si>
  <si>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</si>
  <si>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</si>
  <si>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</si>
  <si>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</si>
  <si>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</si>
  <si>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</si>
  <si>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</si>
  <si>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</si>
  <si>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</si>
  <si>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</si>
  <si>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</si>
  <si>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</si>
  <si>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</si>
  <si>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</si>
  <si>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</si>
  <si>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</si>
  <si>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</si>
  <si>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</si>
  <si>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</si>
  <si>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</si>
  <si>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</si>
  <si>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</si>
  <si>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</si>
  <si>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</si>
  <si>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</si>
  <si>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</si>
  <si>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</si>
  <si>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</si>
  <si>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</si>
  <si>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</si>
  <si>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</si>
  <si>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</si>
  <si>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</si>
  <si>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</si>
  <si>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</si>
  <si>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</si>
  <si>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</si>
  <si>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</si>
  <si>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</si>
  <si>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</si>
  <si>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</si>
  <si>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</si>
  <si>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</si>
  <si>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</si>
  <si>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</si>
  <si>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</si>
  <si>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</si>
  <si>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</si>
  <si>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</si>
  <si>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</si>
  <si>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</si>
  <si>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</si>
  <si>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</si>
  <si>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</si>
  <si>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</si>
  <si>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</si>
  <si>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</si>
  <si>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</si>
  <si>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</si>
  <si>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</si>
  <si>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</si>
  <si>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</si>
  <si>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</si>
  <si>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</si>
  <si>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</si>
  <si>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</si>
  <si>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</si>
  <si>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</si>
  <si>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</si>
  <si>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</si>
  <si>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</si>
  <si>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</si>
  <si>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</si>
  <si>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</si>
  <si>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</si>
  <si>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</si>
  <si>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</si>
  <si>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</si>
  <si>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</si>
  <si>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</si>
  <si>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</si>
  <si>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</si>
  <si>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</si>
  <si>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</si>
  <si>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</si>
  <si>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</si>
  <si>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</si>
  <si>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</si>
  <si>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</si>
  <si>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</si>
  <si>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</si>
  <si>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</si>
  <si>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</si>
  <si>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</si>
  <si>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</si>
  <si>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</si>
  <si>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</si>
  <si>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</si>
  <si>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</si>
  <si>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</si>
  <si>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</si>
  <si>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</si>
  <si>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</si>
  <si>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</si>
  <si>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</si>
  <si>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</si>
  <si>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</si>
  <si>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</si>
  <si>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</si>
  <si>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</si>
  <si>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</si>
  <si>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</si>
  <si>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</si>
  <si>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</si>
  <si>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</si>
  <si>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</si>
  <si>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</si>
  <si>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</si>
  <si>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</si>
  <si>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</si>
  <si>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</si>
  <si>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</si>
  <si>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</si>
  <si>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</si>
  <si>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</si>
  <si>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</si>
  <si>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</si>
  <si>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</si>
  <si>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</si>
  <si>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</si>
  <si>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</si>
  <si>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</si>
  <si>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</si>
  <si>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</si>
  <si>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</si>
  <si>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</si>
  <si>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</si>
  <si>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</si>
  <si>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</si>
  <si>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</si>
  <si>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</si>
  <si>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</si>
  <si>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</si>
  <si>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</si>
  <si>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</si>
  <si>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</si>
  <si>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</si>
  <si>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</si>
  <si>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</si>
  <si>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</si>
  <si>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</si>
  <si>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</si>
  <si>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</si>
  <si>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</si>
  <si>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</si>
  <si>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</si>
  <si>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</si>
  <si>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</si>
  <si>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</si>
  <si>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</si>
  <si>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</si>
  <si>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</si>
  <si>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</si>
  <si>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</si>
  <si>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</si>
  <si>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</si>
  <si>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</si>
  <si>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</si>
  <si>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</si>
  <si>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</si>
  <si>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</si>
  <si>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</si>
  <si>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</si>
  <si>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</si>
  <si>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</si>
  <si>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</si>
  <si>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</si>
  <si>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</si>
  <si>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</si>
  <si>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</si>
  <si>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</si>
  <si>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</si>
  <si>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</si>
  <si>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</si>
  <si>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</si>
  <si>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</si>
  <si>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</si>
  <si>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</si>
  <si>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</si>
  <si>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</si>
  <si>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</si>
  <si>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</si>
  <si>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</si>
  <si>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</si>
  <si>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</si>
  <si>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</si>
  <si>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</si>
  <si>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</si>
  <si>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</si>
  <si>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</si>
  <si>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</si>
  <si>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</si>
  <si>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</si>
  <si>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</si>
  <si>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</si>
  <si>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</si>
  <si>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</si>
  <si>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</si>
  <si>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</si>
  <si>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</si>
  <si>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</si>
  <si>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</si>
  <si>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</si>
  <si>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</si>
  <si>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</si>
  <si>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</si>
  <si>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</si>
  <si>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</si>
  <si>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</si>
  <si>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</si>
  <si>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</si>
  <si>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</si>
  <si>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</si>
  <si>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</si>
  <si>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</si>
  <si>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</si>
  <si>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</si>
  <si>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</si>
  <si>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</si>
  <si>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</si>
  <si>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</si>
  <si>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</si>
  <si>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</si>
  <si>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</si>
  <si>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</si>
  <si>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</si>
  <si>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</si>
  <si>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</si>
  <si>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</si>
  <si>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</si>
  <si>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</si>
  <si>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</si>
  <si>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</si>
  <si>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</si>
  <si>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</si>
  <si>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</si>
  <si>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</si>
  <si>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</si>
  <si>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</si>
  <si>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</si>
  <si>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</si>
  <si>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</si>
  <si>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</si>
  <si>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</si>
  <si>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</si>
  <si>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</si>
  <si>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</si>
  <si>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</si>
  <si>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</si>
  <si>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</si>
  <si>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</si>
  <si>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</si>
  <si>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</si>
  <si>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</si>
  <si>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</si>
  <si>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</si>
  <si>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</si>
  <si>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</si>
  <si>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</si>
  <si>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</si>
  <si>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</si>
  <si>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</si>
  <si>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</si>
  <si>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</si>
  <si>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</si>
  <si>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</si>
  <si>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</si>
  <si>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</si>
  <si>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</si>
  <si>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</si>
  <si>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</si>
  <si>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</si>
  <si>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</si>
  <si>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</si>
  <si>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</si>
  <si>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</si>
  <si>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</si>
  <si>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</si>
  <si>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</si>
  <si>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</si>
  <si>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</si>
  <si>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</si>
  <si>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</si>
  <si>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</si>
  <si>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</si>
  <si>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</si>
  <si>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</si>
  <si>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</si>
  <si>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</si>
  <si>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</si>
  <si>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</si>
  <si>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</si>
  <si>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</si>
  <si>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</si>
  <si>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</si>
  <si>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</si>
  <si>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</si>
  <si>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</si>
  <si>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</si>
  <si>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</si>
  <si>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</si>
  <si>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</si>
  <si>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</si>
  <si>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</si>
  <si>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</si>
  <si>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</si>
  <si>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</si>
  <si>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</si>
  <si>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</si>
  <si>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</si>
  <si>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</si>
  <si>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</si>
  <si>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</si>
  <si>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</si>
  <si>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</si>
  <si>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</si>
  <si>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</si>
  <si>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</si>
  <si>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</si>
  <si>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</si>
  <si>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</si>
  <si>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</si>
  <si>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</si>
  <si>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</si>
  <si>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</si>
  <si>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</si>
  <si>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</si>
  <si>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</si>
  <si>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</si>
  <si>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</si>
  <si>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</si>
  <si>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</si>
  <si>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</si>
  <si>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</si>
  <si>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</si>
  <si>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</si>
  <si>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</si>
  <si>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</si>
  <si>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</si>
  <si>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</si>
  <si>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</si>
  <si>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</si>
  <si>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</si>
  <si>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</si>
  <si>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</si>
  <si>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</si>
  <si>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</si>
  <si>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</si>
  <si>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</si>
  <si>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</si>
  <si>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</si>
  <si>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</si>
  <si>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</si>
  <si>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</si>
  <si>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</si>
  <si>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</si>
  <si>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</si>
  <si>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</si>
  <si>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</si>
  <si>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</si>
  <si>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</si>
  <si>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</si>
  <si>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</si>
  <si>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</si>
  <si>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</si>
  <si>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</si>
  <si>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</si>
  <si>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</si>
  <si>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</si>
  <si>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</si>
  <si>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</si>
  <si>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</si>
  <si>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</si>
  <si>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</si>
  <si>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</si>
  <si>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</si>
  <si>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</si>
  <si>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</si>
  <si>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</si>
  <si>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</si>
  <si>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</si>
  <si>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</si>
  <si>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</si>
  <si>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</si>
  <si>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</si>
  <si>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</si>
  <si>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</si>
  <si>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</si>
  <si>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</si>
  <si>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</si>
  <si>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</si>
  <si>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</si>
  <si>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</si>
  <si>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</si>
  <si>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</si>
  <si>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</si>
  <si>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</si>
  <si>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</si>
  <si>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</si>
  <si>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</si>
  <si>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</si>
  <si>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</si>
  <si>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</si>
  <si>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</si>
  <si>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</si>
  <si>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</si>
  <si>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</si>
  <si>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</si>
  <si>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</si>
  <si>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</si>
  <si>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</si>
  <si>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</si>
  <si>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</si>
  <si>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</si>
  <si>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</si>
  <si>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</si>
  <si>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</si>
  <si>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</si>
  <si>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</si>
  <si>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</si>
  <si>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</si>
  <si>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</si>
  <si>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</si>
  <si>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</si>
  <si>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</si>
  <si>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</si>
  <si>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</si>
  <si>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</si>
  <si>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</si>
  <si>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</si>
  <si>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</si>
  <si>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</si>
  <si>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</si>
  <si>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</si>
  <si>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</si>
  <si>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</si>
  <si>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</si>
  <si>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</si>
  <si>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</si>
  <si>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</si>
  <si>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</si>
  <si>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</si>
  <si>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</si>
  <si>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</si>
  <si>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</si>
  <si>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</si>
  <si>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</si>
  <si>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</si>
  <si>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</si>
  <si>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</si>
  <si>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</si>
  <si>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</si>
  <si>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</si>
  <si>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</si>
  <si>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</si>
  <si>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</si>
  <si>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</si>
  <si>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</si>
  <si>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</si>
  <si>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</si>
  <si>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</si>
  <si>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</si>
  <si>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</si>
  <si>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</si>
  <si>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</si>
  <si>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</si>
  <si>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</si>
  <si>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</si>
  <si>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</si>
  <si>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</si>
  <si>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</si>
  <si>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</si>
  <si>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</si>
  <si>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</si>
  <si>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</si>
  <si>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</si>
  <si>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</si>
  <si>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</si>
  <si>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</si>
  <si>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</si>
  <si>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</si>
  <si>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</si>
  <si>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</si>
  <si>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</si>
  <si>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</si>
  <si>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</si>
  <si>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</si>
  <si>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</si>
  <si>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</si>
  <si>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</si>
  <si>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</si>
  <si>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</si>
  <si>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</si>
  <si>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</si>
  <si>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</si>
  <si>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</si>
  <si>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</si>
  <si>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</si>
  <si>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</si>
  <si>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</si>
  <si>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</si>
  <si>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</si>
  <si>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</si>
  <si>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</si>
  <si>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</si>
  <si>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</si>
  <si>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</si>
  <si>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</si>
  <si>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</si>
  <si>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</si>
  <si>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</si>
  <si>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</si>
  <si>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</si>
  <si>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</si>
  <si>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</si>
  <si>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</si>
  <si>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</si>
  <si>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</si>
  <si>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</si>
  <si>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</si>
  <si>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</si>
  <si>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</si>
  <si>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</si>
  <si>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</si>
  <si>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</si>
  <si>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</si>
  <si>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</si>
  <si>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</si>
  <si>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</si>
  <si>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</si>
  <si>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</si>
  <si>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</si>
  <si>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</si>
  <si>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</si>
  <si>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</si>
  <si>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</si>
  <si>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</si>
  <si>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</si>
  <si>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</si>
  <si>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</si>
  <si>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</si>
  <si>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</si>
  <si>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</si>
  <si>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</si>
  <si>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</si>
  <si>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</si>
  <si>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</si>
  <si>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</si>
  <si>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</si>
  <si>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</si>
  <si>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</si>
  <si>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</si>
  <si>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</si>
  <si>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</si>
  <si>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</si>
  <si>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</si>
  <si>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</si>
  <si>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</si>
  <si>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</si>
  <si>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</si>
  <si>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</si>
  <si>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</si>
  <si>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</si>
  <si>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</si>
  <si>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</si>
  <si>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</si>
  <si>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</si>
  <si>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</si>
  <si>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</si>
  <si>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</si>
  <si>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</si>
  <si>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</si>
  <si>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</si>
  <si>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</si>
  <si>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</si>
  <si>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</si>
  <si>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</si>
  <si>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</si>
  <si>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</si>
  <si>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</si>
  <si>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</si>
  <si>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</si>
  <si>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</si>
  <si>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</si>
  <si>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</si>
  <si>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</si>
  <si>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</si>
  <si>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</si>
  <si>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</si>
  <si>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</si>
  <si>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</si>
  <si>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</si>
  <si>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</si>
  <si>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</si>
  <si>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</si>
  <si>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</si>
  <si>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</si>
  <si>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</si>
  <si>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</si>
  <si>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</si>
  <si>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</si>
  <si>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</si>
  <si>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</si>
  <si>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</si>
  <si>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</si>
  <si>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</si>
  <si>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</si>
  <si>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</si>
  <si>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</si>
  <si>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</si>
  <si>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</si>
  <si>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</si>
  <si>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</si>
  <si>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</si>
  <si>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</si>
  <si>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</si>
  <si>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</si>
  <si>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</si>
  <si>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</si>
  <si>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</si>
  <si>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</si>
  <si>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</si>
  <si>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</si>
  <si>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</si>
  <si>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</si>
  <si>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</si>
  <si>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</si>
  <si>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</si>
  <si>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</si>
  <si>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</si>
  <si>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</si>
  <si>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</si>
  <si>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</si>
  <si>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</si>
  <si>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</si>
  <si>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</si>
  <si>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</si>
  <si>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</si>
  <si>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</si>
  <si>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</si>
  <si>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</si>
  <si>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</si>
  <si>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</si>
  <si>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</si>
  <si>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</si>
  <si>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</si>
  <si>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</si>
  <si>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</si>
  <si>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</si>
  <si>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</si>
  <si>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</si>
  <si>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</si>
  <si>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</si>
  <si>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</si>
  <si>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</si>
  <si>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</si>
  <si>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</si>
  <si>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</si>
  <si>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</si>
  <si>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</si>
  <si>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</si>
  <si>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</si>
  <si>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</si>
  <si>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</si>
  <si>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</si>
  <si>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</si>
  <si>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</si>
  <si>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</si>
  <si>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</si>
  <si>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</si>
  <si>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</si>
  <si>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</si>
  <si>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</si>
  <si>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</si>
  <si>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</si>
  <si>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</si>
  <si>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</si>
  <si>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</si>
  <si>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</si>
  <si>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</si>
  <si>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</si>
  <si>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</si>
  <si>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</si>
  <si>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</si>
  <si>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</si>
  <si>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</si>
  <si>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</si>
  <si>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</si>
  <si>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</si>
  <si>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</si>
  <si>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</si>
  <si>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</si>
  <si>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</si>
  <si>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</si>
  <si>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</si>
  <si>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</si>
  <si>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</si>
  <si>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</si>
  <si>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</si>
  <si>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</si>
  <si>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</si>
  <si>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</si>
  <si>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</si>
  <si>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</si>
  <si>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</si>
  <si>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</si>
  <si>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</si>
  <si>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</si>
  <si>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</si>
  <si>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</si>
  <si>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</si>
  <si>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</si>
  <si>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</si>
  <si>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</si>
  <si>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</si>
  <si>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</si>
  <si>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</si>
  <si>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</si>
  <si>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</si>
  <si>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</si>
  <si>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</si>
  <si>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</si>
  <si>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</si>
  <si>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</si>
  <si>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</si>
  <si>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</si>
  <si>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</si>
  <si>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</si>
  <si>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</si>
  <si>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</si>
  <si>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</si>
  <si>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</si>
  <si>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</si>
  <si>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</si>
  <si>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</si>
  <si>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</si>
  <si>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</si>
  <si>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</si>
  <si>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</si>
  <si>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</si>
  <si>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</si>
  <si>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</si>
  <si>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</si>
  <si>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</si>
  <si>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</si>
  <si>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</si>
  <si>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</si>
  <si>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</si>
  <si>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</si>
  <si>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</si>
  <si>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</si>
  <si>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</si>
  <si>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</si>
  <si>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</si>
  <si>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</si>
  <si>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</si>
  <si>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</si>
  <si>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</si>
  <si>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</si>
  <si>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</si>
  <si>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</si>
  <si>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</si>
  <si>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</si>
  <si>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</si>
  <si>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</si>
  <si>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</si>
  <si>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</si>
  <si>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</si>
  <si>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</si>
  <si>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</si>
  <si>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</si>
  <si>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</si>
  <si>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</si>
  <si>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</si>
  <si>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</si>
  <si>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</si>
  <si>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</si>
  <si>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</si>
  <si>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</si>
  <si>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</si>
  <si>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</si>
  <si>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</si>
  <si>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</si>
  <si>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</si>
  <si>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</si>
  <si>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</si>
  <si>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</si>
  <si>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</si>
  <si>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</si>
  <si>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</si>
  <si>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</si>
  <si>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</si>
  <si>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</si>
  <si>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</si>
  <si>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</si>
  <si>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</si>
  <si>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</si>
  <si>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</si>
  <si>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</si>
  <si>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</si>
  <si>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</si>
  <si>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</si>
  <si>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</si>
  <si>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</si>
  <si>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</si>
  <si>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</si>
  <si>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</si>
  <si>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</si>
  <si>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</si>
  <si>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</si>
  <si>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</si>
  <si>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</si>
  <si>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</si>
  <si>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</si>
  <si>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</si>
  <si>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</si>
  <si>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</si>
  <si>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</si>
  <si>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</si>
  <si>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</si>
  <si>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</si>
  <si>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</si>
  <si>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</si>
  <si>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</si>
  <si>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</si>
  <si>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</si>
  <si>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</si>
  <si>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</si>
  <si>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</si>
  <si>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</si>
  <si>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</si>
  <si>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</si>
  <si>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</si>
  <si>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</si>
  <si>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</si>
  <si>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</si>
  <si>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</si>
  <si>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</si>
  <si>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</si>
  <si>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</si>
  <si>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</si>
  <si>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</si>
  <si>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</si>
  <si>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</si>
  <si>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</si>
  <si>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</si>
  <si>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</si>
  <si>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</si>
  <si>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</si>
  <si>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</si>
  <si>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</si>
  <si>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</si>
  <si>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</si>
  <si>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</si>
  <si>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</si>
  <si>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</si>
  <si>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</si>
  <si>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</si>
  <si>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</si>
  <si>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</si>
  <si>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</si>
  <si>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</si>
  <si>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</si>
  <si>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</si>
  <si>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</si>
  <si>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</si>
  <si>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</si>
  <si>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</si>
  <si>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</si>
  <si>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</si>
  <si>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</si>
  <si>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</si>
  <si>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</si>
  <si>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</si>
  <si>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</si>
  <si>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</si>
  <si>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</si>
  <si>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</si>
  <si>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</si>
  <si>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</si>
  <si>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</si>
  <si>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</si>
  <si>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</si>
  <si>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</si>
  <si>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</si>
  <si>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</si>
  <si>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</si>
  <si>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</si>
  <si>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</si>
  <si>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</si>
  <si>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</si>
  <si>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</si>
  <si>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</si>
  <si>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</si>
  <si>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</si>
  <si>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</si>
  <si>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</si>
  <si>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</si>
  <si>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</si>
  <si>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</si>
  <si>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</si>
  <si>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</si>
  <si>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</si>
  <si>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</si>
  <si>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</si>
  <si>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</si>
  <si>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</si>
  <si>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</si>
  <si>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</si>
  <si>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</si>
  <si>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</si>
  <si>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</si>
  <si>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</si>
  <si>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</si>
  <si>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</si>
  <si>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</si>
  <si>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</si>
  <si>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</si>
  <si>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</si>
  <si>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</si>
  <si>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</si>
  <si>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</si>
  <si>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</si>
  <si>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</si>
  <si>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</si>
  <si>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</si>
  <si>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</si>
  <si>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</si>
  <si>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</si>
  <si>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</si>
  <si>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</si>
  <si>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</si>
  <si>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</si>
  <si>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</si>
  <si>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</si>
  <si>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</si>
  <si>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</si>
  <si>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</si>
  <si>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</si>
  <si>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</si>
  <si>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</si>
  <si>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</si>
  <si>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</si>
  <si>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</si>
  <si>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</si>
  <si>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</si>
  <si>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</si>
  <si>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</si>
  <si>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</si>
  <si>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</si>
  <si>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</si>
  <si>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</si>
  <si>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</si>
  <si>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</si>
  <si>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</si>
  <si>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</si>
  <si>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</si>
  <si>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</si>
  <si>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</si>
  <si>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</si>
  <si>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</si>
  <si>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</si>
  <si>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</si>
  <si>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</si>
  <si>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</si>
  <si>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</si>
  <si>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</si>
  <si>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</si>
  <si>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</si>
  <si>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</si>
  <si>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</si>
  <si>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</si>
  <si>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</si>
  <si>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</si>
  <si>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</si>
  <si>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</si>
  <si>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</si>
  <si>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</si>
  <si>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</si>
  <si>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</si>
  <si>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</si>
  <si>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</si>
  <si>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</si>
  <si>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</si>
  <si>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</si>
  <si>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</si>
  <si>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</si>
  <si>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</si>
  <si>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</si>
  <si>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</si>
  <si>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</si>
  <si>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</si>
  <si>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</si>
  <si>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</si>
  <si>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</si>
  <si>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</si>
  <si>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</si>
  <si>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</si>
  <si>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</si>
  <si>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</si>
  <si>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</si>
  <si>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</si>
  <si>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</si>
  <si>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</si>
  <si>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</si>
  <si>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</si>
  <si>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</si>
  <si>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</si>
  <si>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</si>
  <si>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</si>
  <si>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</si>
  <si>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</si>
  <si>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</si>
  <si>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</si>
  <si>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</si>
  <si>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</si>
  <si>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</si>
  <si>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</si>
  <si>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</si>
  <si>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</si>
  <si>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</si>
  <si>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</si>
  <si>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</si>
  <si>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</si>
  <si>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</si>
  <si>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</si>
  <si>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</si>
  <si>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</si>
  <si>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</si>
  <si>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</si>
  <si>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</si>
  <si>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</si>
  <si>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</si>
  <si>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</si>
  <si>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</si>
  <si>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</si>
  <si>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</si>
  <si>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</si>
  <si>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</si>
  <si>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</si>
  <si>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</si>
  <si>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</si>
  <si>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</si>
  <si>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</si>
  <si>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</si>
  <si>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</si>
  <si>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</si>
  <si>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</si>
  <si>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</si>
  <si>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</si>
  <si>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</si>
  <si>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</si>
  <si>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</si>
  <si>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</si>
  <si>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</si>
  <si>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</si>
  <si>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</si>
  <si>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</si>
  <si>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</si>
  <si>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</si>
  <si>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</si>
  <si>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</si>
  <si>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</si>
  <si>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</si>
  <si>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</si>
  <si>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</si>
  <si>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</si>
  <si>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</si>
  <si>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</si>
  <si>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</si>
  <si>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</si>
  <si>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</si>
  <si>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</si>
  <si>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</si>
  <si>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</si>
  <si>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</si>
  <si>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</si>
  <si>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</si>
  <si>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</si>
  <si>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</si>
  <si>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</si>
  <si>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</si>
  <si>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</si>
  <si>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</si>
  <si>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</si>
  <si>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</si>
  <si>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</si>
  <si>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</si>
  <si>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</si>
  <si>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</si>
  <si>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</si>
  <si>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</si>
  <si>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</si>
  <si>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</si>
  <si>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</si>
  <si>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</si>
  <si>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</si>
  <si>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</si>
  <si>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</si>
  <si>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</si>
  <si>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</si>
  <si>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</si>
  <si>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</si>
  <si>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</si>
  <si>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</si>
  <si>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</si>
  <si>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</si>
  <si>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</si>
  <si>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</si>
  <si>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</si>
  <si>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</si>
  <si>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</si>
  <si>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</si>
  <si>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</si>
  <si>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</si>
  <si>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</si>
  <si>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</si>
  <si>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</si>
  <si>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</si>
  <si>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</si>
  <si>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</si>
  <si>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</si>
  <si>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</si>
  <si>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</si>
  <si>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</si>
  <si>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</si>
  <si>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</si>
  <si>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</si>
  <si>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</si>
  <si>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</si>
  <si>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</si>
  <si>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</si>
  <si>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</si>
  <si>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</si>
  <si>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</si>
  <si>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</si>
  <si>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</si>
  <si>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</si>
  <si>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</si>
  <si>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</si>
  <si>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</si>
  <si>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</si>
  <si>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</si>
  <si>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</si>
  <si>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</si>
  <si>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</si>
  <si>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</si>
  <si>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</si>
  <si>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</si>
  <si>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</si>
  <si>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</si>
  <si>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</si>
  <si>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</si>
  <si>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</si>
  <si>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</si>
  <si>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</si>
  <si>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</si>
  <si>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</si>
  <si>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</si>
  <si>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</si>
  <si>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</si>
  <si>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</si>
  <si>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</si>
  <si>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</si>
  <si>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</si>
  <si>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</si>
  <si>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</si>
  <si>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</si>
  <si>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</si>
  <si>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</si>
  <si>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</si>
  <si>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</si>
  <si>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</si>
  <si>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</si>
  <si>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</si>
  <si>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</si>
  <si>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</si>
  <si>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</si>
  <si>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</si>
  <si>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</si>
  <si>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</si>
  <si>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</si>
  <si>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</si>
  <si>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</si>
  <si>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</si>
  <si>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</si>
  <si>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</si>
  <si>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</si>
  <si>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</si>
  <si>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</si>
  <si>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</si>
  <si>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</si>
  <si>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</si>
  <si>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</si>
  <si>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</si>
  <si>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</si>
  <si>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</si>
  <si>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</si>
  <si>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</si>
  <si>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</si>
  <si>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</si>
  <si>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</si>
  <si>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</si>
  <si>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</si>
  <si>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</si>
  <si>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</si>
  <si>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</si>
  <si>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</si>
  <si>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</si>
  <si>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</si>
  <si>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</si>
  <si>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</si>
  <si>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</si>
  <si>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</si>
  <si>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</si>
  <si>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</si>
  <si>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</si>
  <si>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</si>
  <si>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</si>
  <si>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</si>
  <si>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</si>
  <si>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</si>
  <si>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</si>
  <si>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</si>
  <si>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</si>
  <si>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</si>
  <si>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</si>
  <si>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</si>
  <si>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</si>
  <si>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</si>
  <si>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</si>
  <si>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</si>
  <si>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</si>
  <si>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</si>
  <si>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</si>
  <si>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</si>
  <si>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</si>
  <si>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</si>
  <si>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</si>
  <si>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</si>
  <si>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</si>
  <si>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</si>
  <si>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</si>
  <si>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</si>
  <si>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</si>
  <si>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</si>
  <si>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</si>
  <si>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</si>
  <si>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</si>
  <si>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</si>
  <si>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</si>
  <si>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</si>
  <si>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</si>
  <si>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</si>
  <si>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</si>
  <si>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</si>
  <si>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</si>
  <si>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</si>
  <si>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</si>
  <si>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</si>
  <si>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</si>
  <si>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</si>
  <si>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</si>
  <si>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</si>
  <si>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</si>
  <si>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</si>
  <si>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</si>
  <si>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</si>
  <si>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</si>
  <si>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</si>
  <si>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</si>
  <si>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</si>
  <si>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</si>
  <si>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</si>
  <si>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</si>
  <si>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</si>
  <si>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</si>
  <si>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</si>
  <si>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</si>
  <si>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</si>
  <si>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</si>
  <si>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</si>
  <si>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</si>
  <si>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</si>
  <si>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</si>
  <si>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</si>
  <si>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</si>
  <si>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</si>
  <si>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</si>
  <si>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</si>
  <si>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</si>
  <si>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</si>
  <si>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</si>
  <si>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</si>
  <si>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</si>
  <si>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</si>
  <si>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</si>
  <si>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</si>
  <si>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</si>
  <si>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</si>
  <si>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</si>
  <si>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</si>
  <si>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</si>
  <si>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</si>
  <si>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</si>
  <si>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</si>
  <si>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</si>
  <si>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</si>
  <si>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</si>
  <si>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</si>
  <si>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</si>
  <si>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</si>
  <si>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</si>
  <si>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</si>
  <si>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</si>
  <si>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</si>
  <si>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</si>
  <si>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</si>
  <si>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</si>
  <si>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</si>
  <si>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</si>
  <si>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</si>
  <si>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</si>
  <si>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</si>
  <si>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</si>
  <si>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</si>
  <si>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</si>
  <si>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</si>
  <si>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</si>
  <si>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</si>
  <si>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</si>
  <si>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</si>
  <si>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</si>
  <si>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</si>
  <si>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</si>
  <si>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</si>
  <si>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</si>
  <si>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</si>
  <si>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</si>
  <si>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</si>
  <si>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</si>
  <si>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</si>
  <si>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</si>
  <si>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</si>
  <si>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</si>
  <si>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</si>
  <si>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</si>
  <si>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</si>
  <si>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</si>
  <si>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</si>
  <si>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</si>
  <si>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</si>
  <si>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</si>
  <si>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</si>
  <si>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</si>
  <si>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</si>
  <si>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</si>
  <si>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</si>
  <si>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</si>
  <si>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</si>
  <si>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</si>
  <si>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</si>
  <si>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</si>
  <si>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</si>
  <si>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</si>
  <si>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</si>
  <si>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</si>
  <si>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</si>
  <si>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</si>
  <si>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</si>
  <si>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</si>
  <si>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</si>
  <si>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</si>
  <si>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</si>
  <si>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</si>
  <si>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</si>
  <si>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</si>
  <si>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</si>
  <si>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</si>
  <si>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</si>
  <si>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</si>
  <si>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</si>
  <si>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</si>
  <si>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</si>
  <si>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</si>
  <si>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</si>
  <si>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</si>
  <si>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</si>
  <si>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</si>
  <si>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</si>
  <si>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</si>
  <si>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</si>
  <si>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</si>
  <si>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</si>
  <si>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</si>
  <si>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</si>
  <si>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</si>
  <si>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</si>
  <si>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</si>
  <si>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</si>
  <si>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</si>
  <si>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</si>
  <si>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</si>
  <si>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</si>
  <si>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</si>
  <si>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</si>
  <si>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</si>
  <si>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</si>
  <si>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</si>
  <si>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</si>
  <si>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</si>
  <si>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</si>
  <si>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</si>
  <si>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</si>
  <si>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</si>
  <si>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</si>
  <si>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</si>
  <si>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</si>
  <si>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</si>
  <si>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</si>
  <si>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</si>
  <si>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</si>
  <si>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</si>
  <si>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</si>
  <si>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</si>
  <si>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</si>
  <si>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</si>
  <si>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</si>
  <si>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</si>
  <si>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</si>
  <si>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</si>
  <si>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</si>
  <si>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</si>
  <si>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</si>
  <si>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</si>
  <si>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</si>
  <si>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</si>
  <si>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</si>
  <si>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</si>
  <si>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</si>
  <si>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</si>
  <si>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</si>
  <si>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</si>
  <si>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</si>
  <si>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</si>
  <si>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</si>
  <si>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</si>
  <si>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</si>
  <si>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</si>
  <si>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</si>
  <si>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</si>
  <si>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</si>
  <si>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</si>
  <si>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</si>
  <si>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</si>
  <si>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</si>
  <si>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</si>
  <si>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</si>
  <si>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</si>
  <si>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</si>
  <si>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</si>
  <si>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</si>
  <si>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</si>
  <si>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</si>
  <si>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</si>
  <si>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</si>
  <si>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</si>
  <si>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</si>
  <si>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</si>
  <si>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</si>
  <si>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</si>
  <si>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</si>
  <si>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</si>
  <si>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</si>
  <si>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</si>
  <si>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</si>
  <si>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</si>
  <si>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</si>
  <si>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</si>
  <si>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</si>
  <si>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</si>
  <si>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</si>
  <si>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</si>
  <si>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</si>
  <si>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</si>
  <si>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</si>
  <si>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</si>
  <si>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</si>
  <si>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</si>
  <si>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</si>
  <si>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</si>
  <si>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</si>
  <si>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</si>
  <si>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</si>
  <si>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</si>
  <si>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</si>
  <si>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</si>
  <si>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</si>
  <si>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</si>
  <si>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</si>
  <si>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</si>
  <si>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</si>
  <si>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</si>
  <si>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</si>
  <si>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</si>
  <si>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</si>
  <si>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</si>
  <si>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</si>
  <si>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</si>
  <si>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</si>
  <si>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</si>
  <si>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</si>
  <si>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</si>
  <si>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</si>
  <si>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</si>
  <si>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</si>
  <si>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</si>
  <si>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</si>
  <si>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</si>
  <si>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</si>
  <si>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</si>
  <si>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</si>
  <si>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</si>
  <si>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</si>
  <si>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</si>
  <si>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</si>
  <si>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</si>
  <si>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</si>
  <si>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</si>
  <si>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</si>
  <si>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</si>
  <si>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</si>
  <si>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</si>
  <si>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</si>
  <si>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</si>
  <si>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</si>
  <si>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</si>
  <si>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</si>
  <si>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</si>
  <si>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</si>
  <si>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</si>
  <si>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</si>
  <si>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</si>
  <si>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</si>
  <si>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</si>
  <si>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</si>
  <si>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</si>
  <si>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</si>
  <si>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</si>
  <si>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</si>
  <si>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</si>
  <si>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</si>
  <si>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</si>
  <si>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</si>
  <si>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</si>
  <si>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</si>
  <si>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</si>
  <si>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</si>
  <si>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</si>
  <si>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</si>
  <si>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</si>
  <si>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</si>
  <si>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</si>
  <si>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</si>
  <si>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</si>
  <si>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</si>
  <si>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</si>
  <si>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</si>
  <si>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</si>
  <si>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</si>
  <si>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</si>
  <si>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</si>
  <si>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</si>
  <si>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</si>
  <si>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</si>
  <si>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</si>
  <si>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</si>
  <si>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</si>
  <si>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</si>
  <si>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</si>
  <si>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</si>
  <si>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</si>
  <si>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</si>
  <si>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</si>
  <si>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</si>
  <si>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</si>
  <si>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</si>
  <si>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</si>
  <si>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</si>
  <si>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</si>
  <si>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</si>
  <si>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</si>
  <si>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</si>
  <si>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</si>
  <si>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</si>
  <si>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</si>
  <si>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</si>
  <si>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</si>
  <si>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</si>
  <si>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</si>
  <si>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</si>
  <si>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</si>
  <si>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</si>
  <si>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</si>
  <si>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</si>
  <si>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</si>
  <si>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</si>
  <si>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</si>
  <si>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</si>
  <si>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</si>
  <si>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</si>
  <si>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</si>
  <si>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</si>
  <si>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</si>
  <si>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</si>
  <si>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</si>
  <si>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</si>
  <si>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</si>
  <si>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</si>
  <si>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</si>
  <si>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</si>
  <si>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</si>
  <si>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</si>
  <si>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</si>
  <si>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</si>
  <si>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</si>
  <si>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</si>
  <si>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</si>
  <si>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</si>
  <si>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</si>
  <si>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</si>
  <si>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</si>
  <si>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</si>
  <si>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</si>
  <si>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</si>
  <si>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</si>
  <si>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</si>
  <si>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</si>
  <si>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</si>
  <si>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</si>
  <si>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</si>
  <si>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</si>
  <si>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</si>
  <si>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</si>
  <si>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</si>
  <si>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</si>
  <si>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</si>
  <si>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</si>
  <si>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</si>
  <si>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</si>
  <si>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</si>
  <si>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</si>
  <si>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</si>
  <si>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</si>
  <si>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</si>
  <si>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</si>
  <si>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</si>
  <si>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</si>
  <si>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</si>
  <si>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</si>
  <si>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</si>
  <si>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</si>
  <si>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</si>
  <si>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</si>
  <si>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</si>
  <si>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</si>
  <si>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</si>
  <si>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</si>
  <si>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</si>
  <si>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</si>
  <si>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</si>
  <si>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</si>
  <si>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</si>
  <si>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</si>
  <si>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</si>
  <si>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</si>
  <si>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</si>
  <si>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</si>
  <si>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</si>
  <si>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</si>
  <si>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</si>
  <si>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</si>
  <si>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</si>
  <si>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</si>
  <si>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</si>
  <si>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</si>
  <si>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</si>
  <si>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</si>
  <si>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</si>
  <si>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</si>
  <si>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</si>
  <si>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</si>
  <si>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</si>
  <si>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</si>
  <si>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</si>
  <si>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</si>
  <si>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</si>
  <si>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</si>
  <si>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</si>
  <si>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</si>
  <si>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</si>
  <si>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</si>
  <si>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</si>
  <si>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</si>
  <si>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</si>
  <si>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</si>
  <si>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</si>
  <si>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</si>
  <si>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</si>
  <si>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</si>
  <si>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</si>
  <si>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</si>
  <si>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</si>
  <si>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</si>
  <si>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</si>
  <si>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</si>
  <si>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</si>
  <si>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</si>
  <si>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</si>
  <si>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</si>
  <si>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</si>
  <si>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</si>
  <si>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</si>
  <si>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</si>
  <si>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</si>
  <si>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</si>
  <si>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</si>
  <si>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</si>
  <si>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</si>
  <si>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</si>
  <si>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</si>
  <si>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</si>
  <si>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</si>
  <si>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</si>
  <si>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</si>
  <si>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</si>
  <si>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</si>
  <si>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</si>
  <si>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</si>
  <si>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</si>
  <si>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</si>
  <si>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</si>
  <si>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</si>
  <si>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</si>
  <si>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</si>
  <si>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</si>
  <si>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</si>
  <si>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</si>
  <si>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</si>
  <si>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</si>
  <si>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</si>
  <si>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</si>
  <si>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</si>
  <si>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</si>
  <si>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</si>
  <si>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</si>
  <si>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</si>
  <si>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</si>
  <si>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</si>
  <si>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</si>
  <si>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</si>
  <si>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</si>
  <si>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</si>
  <si>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</si>
  <si>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</si>
  <si>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</si>
  <si>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</si>
  <si>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</si>
  <si>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</si>
  <si>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</si>
  <si>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</si>
  <si>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</si>
  <si>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</si>
  <si>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</si>
  <si>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</si>
  <si>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</si>
  <si>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</si>
  <si>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</si>
  <si>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</si>
  <si>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</si>
  <si>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</si>
  <si>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</si>
  <si>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</si>
  <si>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</si>
  <si>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</si>
  <si>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</si>
  <si>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</si>
  <si>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</si>
  <si>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</si>
  <si>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</si>
  <si>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</si>
  <si>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</si>
  <si>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</si>
  <si>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</si>
  <si>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</si>
  <si>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</si>
  <si>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</si>
  <si>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</si>
  <si>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</si>
  <si>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</si>
  <si>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</si>
  <si>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</si>
  <si>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</si>
  <si>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</si>
  <si>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</si>
  <si>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</si>
  <si>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</si>
  <si>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</si>
  <si>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</si>
  <si>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</si>
  <si>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</si>
  <si>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</si>
  <si>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</si>
  <si>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</si>
  <si>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</si>
  <si>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</si>
  <si>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</si>
  <si>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</si>
  <si>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</si>
  <si>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</si>
  <si>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</si>
  <si>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</si>
  <si>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</si>
  <si>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</si>
  <si>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</si>
  <si>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</si>
  <si>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</si>
  <si>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</si>
  <si>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</si>
  <si>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</si>
  <si>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</si>
  <si>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</si>
  <si>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</si>
  <si>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</si>
  <si>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</si>
  <si>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</si>
  <si>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</si>
  <si>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</si>
  <si>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</si>
  <si>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</si>
  <si>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</si>
  <si>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</si>
  <si>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</si>
  <si>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</si>
  <si>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</si>
  <si>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</si>
  <si>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</si>
  <si>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</si>
  <si>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</si>
  <si>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</si>
  <si>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</si>
  <si>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</si>
  <si>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</si>
  <si>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</si>
  <si>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</si>
  <si>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</si>
  <si>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</si>
  <si>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</si>
  <si>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</si>
  <si>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</si>
  <si>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</si>
  <si>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</si>
  <si>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</si>
  <si>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</si>
  <si>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</si>
  <si>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</si>
  <si>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</si>
  <si>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</si>
  <si>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</si>
  <si>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</si>
  <si>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</si>
  <si>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</si>
  <si>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</si>
  <si>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</si>
  <si>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</si>
  <si>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</si>
  <si>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</si>
  <si>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</si>
  <si>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</si>
  <si>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</si>
  <si>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</si>
  <si>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</si>
  <si>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</si>
  <si>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</si>
  <si>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</si>
  <si>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</si>
  <si>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</si>
  <si>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</si>
  <si>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</si>
  <si>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</si>
  <si>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</si>
  <si>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</si>
  <si>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</si>
  <si>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</si>
  <si>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</si>
  <si>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</si>
  <si>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</si>
  <si>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</si>
  <si>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</si>
  <si>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</si>
  <si>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</si>
  <si>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</si>
  <si>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</si>
  <si>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</si>
  <si>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</si>
  <si>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</si>
  <si>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</si>
  <si>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</si>
  <si>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</si>
  <si>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</si>
  <si>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</si>
  <si>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</si>
  <si>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</si>
  <si>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</si>
  <si>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</si>
  <si>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</si>
  <si>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</si>
  <si>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</si>
  <si>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</si>
  <si>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</si>
  <si>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</si>
  <si>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</si>
  <si>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</si>
  <si>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</si>
  <si>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</si>
  <si>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</si>
  <si>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</si>
  <si>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</si>
  <si>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</si>
  <si>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</si>
  <si>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</si>
  <si>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</si>
  <si>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</si>
  <si>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</si>
  <si>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</si>
  <si>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</si>
  <si>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</si>
  <si>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</si>
  <si>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</si>
  <si>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</si>
  <si>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</si>
  <si>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</si>
  <si>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</si>
  <si>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</si>
  <si>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</si>
  <si>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</si>
  <si>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</si>
  <si>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</si>
  <si>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</si>
  <si>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</si>
  <si>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</si>
  <si>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</si>
  <si>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</si>
  <si>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</si>
  <si>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</si>
  <si>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</si>
  <si>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</si>
  <si>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</si>
  <si>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</si>
  <si>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</si>
  <si>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</si>
  <si>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</si>
  <si>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</si>
  <si>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</si>
  <si>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</si>
  <si>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</si>
  <si>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</si>
  <si>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</si>
  <si>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</si>
  <si>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</si>
  <si>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</si>
  <si>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</si>
  <si>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</si>
  <si>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</si>
  <si>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</si>
  <si>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</si>
  <si>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</si>
  <si>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</si>
  <si>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</si>
  <si>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</si>
  <si>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</si>
  <si>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</si>
  <si>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</si>
  <si>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</si>
  <si>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</si>
  <si>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</si>
  <si>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</si>
  <si>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</si>
  <si>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</si>
  <si>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</si>
  <si>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</si>
  <si>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</si>
  <si>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</si>
  <si>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</si>
  <si>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</si>
  <si>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</si>
  <si>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</si>
  <si>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</si>
  <si>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</si>
  <si>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</si>
  <si>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</si>
  <si>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</si>
  <si>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</si>
  <si>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</si>
  <si>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</si>
  <si>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</si>
  <si>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</si>
  <si>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</si>
  <si>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</si>
  <si>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</si>
  <si>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</si>
  <si>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</si>
  <si>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</si>
  <si>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</si>
  <si>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</si>
  <si>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</si>
  <si>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</si>
  <si>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</si>
  <si>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</si>
  <si>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</si>
  <si>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</si>
  <si>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</si>
  <si>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</si>
  <si>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</si>
  <si>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</si>
  <si>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</si>
  <si>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</si>
  <si>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</si>
  <si>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</si>
  <si>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</si>
  <si>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</si>
  <si>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</si>
  <si>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</si>
  <si>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</si>
  <si>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</si>
  <si>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</si>
  <si>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</si>
  <si>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</si>
  <si>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</si>
  <si>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</si>
  <si>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</si>
  <si>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</si>
  <si>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</si>
  <si>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</si>
  <si>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</si>
  <si>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</si>
  <si>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</si>
  <si>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</si>
  <si>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</si>
  <si>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</si>
  <si>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</si>
  <si>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</si>
  <si>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</si>
  <si>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</si>
  <si>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</si>
  <si>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</si>
  <si>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</si>
  <si>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</si>
  <si>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</si>
  <si>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</si>
  <si>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</si>
  <si>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</si>
  <si>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</si>
  <si>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</si>
  <si>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</si>
  <si>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</si>
  <si>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</si>
  <si>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</si>
  <si>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</si>
  <si>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</si>
  <si>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</si>
  <si>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</si>
  <si>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</si>
  <si>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</si>
  <si>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</si>
  <si>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</si>
  <si>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</si>
  <si>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</si>
  <si>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</si>
  <si>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</si>
  <si>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</si>
  <si>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</si>
  <si>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</si>
  <si>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</si>
  <si>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</si>
  <si>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</si>
  <si>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</si>
  <si>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</si>
  <si>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</si>
  <si>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</si>
  <si>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</si>
  <si>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</si>
  <si>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</si>
  <si>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</si>
  <si>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</si>
  <si>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</si>
  <si>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</si>
  <si>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</si>
  <si>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</si>
  <si>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</si>
  <si>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</si>
  <si>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</si>
  <si>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</si>
  <si>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</si>
  <si>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</si>
  <si>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</si>
  <si>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</si>
  <si>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</si>
  <si>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</si>
  <si>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</si>
  <si>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</si>
  <si>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</si>
  <si>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</si>
  <si>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</si>
  <si>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</si>
  <si>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</si>
  <si>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</si>
  <si>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</si>
  <si>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</si>
  <si>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</si>
  <si>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</si>
  <si>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</si>
  <si>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</si>
  <si>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</si>
  <si>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</si>
  <si>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</si>
  <si>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</si>
  <si>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</si>
  <si>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</si>
  <si>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</si>
  <si>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</si>
  <si>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</si>
  <si>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</si>
  <si>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</si>
  <si>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</si>
  <si>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</si>
  <si>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</si>
  <si>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</si>
  <si>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</si>
  <si>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</si>
  <si>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</si>
  <si>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</si>
  <si>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</si>
  <si>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</si>
  <si>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</si>
  <si>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</si>
  <si>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</si>
  <si>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</si>
  <si>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</si>
  <si>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</si>
  <si>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</si>
  <si>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</si>
  <si>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</si>
  <si>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</si>
  <si>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</si>
  <si>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</si>
  <si>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</si>
  <si>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</si>
  <si>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</si>
  <si>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</si>
  <si>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</si>
  <si>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</si>
  <si>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</si>
  <si>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</si>
  <si>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</si>
  <si>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</si>
  <si>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</si>
  <si>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</si>
  <si>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</si>
  <si>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</si>
  <si>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</si>
  <si>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</si>
  <si>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</si>
  <si>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</si>
  <si>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</si>
  <si>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</si>
  <si>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</si>
  <si>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</si>
  <si>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</si>
  <si>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</si>
  <si>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</si>
  <si>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</si>
  <si>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</si>
  <si>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</si>
  <si>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</si>
  <si>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</si>
  <si>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</si>
  <si>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</si>
  <si>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</si>
  <si>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</si>
  <si>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</si>
  <si>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</si>
  <si>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</si>
  <si>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</si>
  <si>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</si>
  <si>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</si>
  <si>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</si>
  <si>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</si>
  <si>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</si>
  <si>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</si>
  <si>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</si>
  <si>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</si>
  <si>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</si>
  <si>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</si>
  <si>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</si>
  <si>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</si>
  <si>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</si>
  <si>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</si>
  <si>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</si>
  <si>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</si>
  <si>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</si>
  <si>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</si>
  <si>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</si>
  <si>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</si>
  <si>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</si>
  <si>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</si>
  <si>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</si>
  <si>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</si>
  <si>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</si>
  <si>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</si>
  <si>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</si>
  <si>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</si>
  <si>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</si>
  <si>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</si>
  <si>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</si>
  <si>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</si>
  <si>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</si>
  <si>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</si>
  <si>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</si>
  <si>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</si>
  <si>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</si>
  <si>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</si>
  <si>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</si>
  <si>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</si>
  <si>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</si>
  <si>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</si>
  <si>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</si>
  <si>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</si>
  <si>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</si>
  <si>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</si>
  <si>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</si>
  <si>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</si>
  <si>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</si>
  <si>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</si>
  <si>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</si>
  <si>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</si>
  <si>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</si>
  <si>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</si>
  <si>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</si>
  <si>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</si>
  <si>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</si>
  <si>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</si>
  <si>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</si>
  <si>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</si>
  <si>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</si>
  <si>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</si>
  <si>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</si>
  <si>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</si>
  <si>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</si>
  <si>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</si>
  <si>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</si>
  <si>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</si>
  <si>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</si>
  <si>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</si>
  <si>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</si>
  <si>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</si>
  <si>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</si>
  <si>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</si>
  <si>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</si>
  <si>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</si>
  <si>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</si>
  <si>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</si>
  <si>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</si>
  <si>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</si>
  <si>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</si>
  <si>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</si>
  <si>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</si>
  <si>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</si>
  <si>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</si>
  <si>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</si>
  <si>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</si>
  <si>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</si>
  <si>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</si>
  <si>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</si>
  <si>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</si>
  <si>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</si>
  <si>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</si>
  <si>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</si>
  <si>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</si>
  <si>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</si>
  <si>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</si>
  <si>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</si>
  <si>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</si>
  <si>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</si>
  <si>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</si>
  <si>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</si>
  <si>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</si>
  <si>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</si>
  <si>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</si>
  <si>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</si>
  <si>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</si>
  <si>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</si>
  <si>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</si>
  <si>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</si>
  <si>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</si>
  <si>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</si>
  <si>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</si>
  <si>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</si>
  <si>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</si>
  <si>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</si>
  <si>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</si>
  <si>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</si>
  <si>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</si>
  <si>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</si>
  <si>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</si>
  <si>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</si>
  <si>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</si>
  <si>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</si>
  <si>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</si>
  <si>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</si>
  <si>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</si>
  <si>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</si>
  <si>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</si>
  <si>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</si>
  <si>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</si>
  <si>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</si>
  <si>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</si>
  <si>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</si>
  <si>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</si>
  <si>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</si>
  <si>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</si>
  <si>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</si>
  <si>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</si>
  <si>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</si>
  <si>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</si>
  <si>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</si>
  <si>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</si>
  <si>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</si>
  <si>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</si>
  <si>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</si>
  <si>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</si>
  <si>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</si>
  <si>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</si>
  <si>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</si>
  <si>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</si>
  <si>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</si>
  <si>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</si>
  <si>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</si>
  <si>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</si>
  <si>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</si>
  <si>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</si>
  <si>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</si>
  <si>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</si>
  <si>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</si>
  <si>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</si>
  <si>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</si>
  <si>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</si>
  <si>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</si>
  <si>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</si>
  <si>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</si>
  <si>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</si>
  <si>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</si>
  <si>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</si>
  <si>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</si>
  <si>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</si>
  <si>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</si>
  <si>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</si>
  <si>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</si>
  <si>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</si>
  <si>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</si>
  <si>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</si>
  <si>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</si>
  <si>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</si>
  <si>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</si>
  <si>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</si>
  <si>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</si>
  <si>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</si>
  <si>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</si>
  <si>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</si>
  <si>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</si>
  <si>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</si>
  <si>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</si>
  <si>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</si>
  <si>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</si>
  <si>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</si>
  <si>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</si>
  <si>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</si>
  <si>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</si>
  <si>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</si>
  <si>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</si>
  <si>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</si>
  <si>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</si>
  <si>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</si>
  <si>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</si>
  <si>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</si>
  <si>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</si>
  <si>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</si>
  <si>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</si>
  <si>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</si>
  <si>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</si>
  <si>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</si>
  <si>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</si>
  <si>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</si>
  <si>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</si>
  <si>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</si>
  <si>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</si>
  <si>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</si>
  <si>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</si>
  <si>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</si>
  <si>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</si>
  <si>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</si>
  <si>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</si>
  <si>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</si>
  <si>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</si>
  <si>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</si>
  <si>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</si>
  <si>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</si>
  <si>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</si>
  <si>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</si>
  <si>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</si>
  <si>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</si>
  <si>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</si>
  <si>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</si>
  <si>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</si>
  <si>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</si>
  <si>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</si>
  <si>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</si>
  <si>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</si>
  <si>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</si>
  <si>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</si>
  <si>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</si>
  <si>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</si>
  <si>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</si>
  <si>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</si>
  <si>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</si>
  <si>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</si>
  <si>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</si>
  <si>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</si>
  <si>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</si>
  <si>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</si>
  <si>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</si>
  <si>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</si>
  <si>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</si>
  <si>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</si>
  <si>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</si>
  <si>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</si>
  <si>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</si>
  <si>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</si>
  <si>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</si>
  <si>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</si>
  <si>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</si>
  <si>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</si>
  <si>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</si>
  <si>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</si>
  <si>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</si>
  <si>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</si>
  <si>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</si>
  <si>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</si>
  <si>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</si>
  <si>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</si>
  <si>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</si>
  <si>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</si>
  <si>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</si>
  <si>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</si>
  <si>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</si>
  <si>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</si>
  <si>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</si>
  <si>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</si>
  <si>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</si>
  <si>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</si>
  <si>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</si>
  <si>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</si>
  <si>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</si>
  <si>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</si>
  <si>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</si>
  <si>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</si>
  <si>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</si>
  <si>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</si>
  <si>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</si>
  <si>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</si>
  <si>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</si>
  <si>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</si>
  <si>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</si>
  <si>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</si>
  <si>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</si>
  <si>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</si>
  <si>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</si>
  <si>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</si>
  <si>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</si>
  <si>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</si>
  <si>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</si>
  <si>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</si>
  <si>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</si>
  <si>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</si>
  <si>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</si>
  <si>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</si>
  <si>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</si>
  <si>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</si>
  <si>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</si>
  <si>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</si>
  <si>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</si>
  <si>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</si>
  <si>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</si>
  <si>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</si>
  <si>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</si>
  <si>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</si>
  <si>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</si>
  <si>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</si>
  <si>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</si>
  <si>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</si>
  <si>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</si>
  <si>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</si>
  <si>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</si>
  <si>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</si>
  <si>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</si>
  <si>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</si>
  <si>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</si>
  <si>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</si>
  <si>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</si>
  <si>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</si>
  <si>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</si>
  <si>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</si>
  <si>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</si>
  <si>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</si>
  <si>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</si>
  <si>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</si>
  <si>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</si>
  <si>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</si>
  <si>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</si>
  <si>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</si>
  <si>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</si>
  <si>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</si>
  <si>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</si>
  <si>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</si>
  <si>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</si>
  <si>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</si>
  <si>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</si>
  <si>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</si>
  <si>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</si>
  <si>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</si>
  <si>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</si>
  <si>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</si>
  <si>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</si>
  <si>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</si>
  <si>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</si>
  <si>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</si>
  <si>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</si>
  <si>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</si>
  <si>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</si>
  <si>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</si>
  <si>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</si>
  <si>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</si>
  <si>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</si>
  <si>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</si>
  <si>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</si>
  <si>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</si>
  <si>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</si>
  <si>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</si>
  <si>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</si>
  <si>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</si>
  <si>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</si>
  <si>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</si>
  <si>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</si>
  <si>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</si>
  <si>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</si>
  <si>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</si>
  <si>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</si>
  <si>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</si>
  <si>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</si>
  <si>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</si>
  <si>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</si>
  <si>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</si>
  <si>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</si>
  <si>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</si>
  <si>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</si>
  <si>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</si>
  <si>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</si>
  <si>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</si>
  <si>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</si>
  <si>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</si>
  <si>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</si>
  <si>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</si>
  <si>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</si>
  <si>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</si>
  <si>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</si>
  <si>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</si>
  <si>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</si>
  <si>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</si>
  <si>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</si>
  <si>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</si>
  <si>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</si>
  <si>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</si>
  <si>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</si>
  <si>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</si>
  <si>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</si>
  <si>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</si>
  <si>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</si>
  <si>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</si>
  <si>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</si>
  <si>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</si>
  <si>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</si>
  <si>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</si>
  <si>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</si>
  <si>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</si>
  <si>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</si>
  <si>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</si>
  <si>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</si>
  <si>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</si>
  <si>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</si>
  <si>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</si>
  <si>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</si>
  <si>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</si>
  <si>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</si>
  <si>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</si>
  <si>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</si>
  <si>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</si>
  <si>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</si>
  <si>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</si>
  <si>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</si>
  <si>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</si>
  <si>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</si>
  <si>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</si>
  <si>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</si>
  <si>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</si>
  <si>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</si>
  <si>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</si>
  <si>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</si>
  <si>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</si>
  <si>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</si>
  <si>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</si>
  <si>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</si>
  <si>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</si>
  <si>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</si>
  <si>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</si>
  <si>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</si>
  <si>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</si>
  <si>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</si>
  <si>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</si>
  <si>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</si>
  <si>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</si>
  <si>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</si>
  <si>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</si>
  <si>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</si>
  <si>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</si>
  <si>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</si>
  <si>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</si>
  <si>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</si>
  <si>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</si>
  <si>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</si>
  <si>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</si>
  <si>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</si>
  <si>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</si>
  <si>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</si>
  <si>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</si>
  <si>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</si>
  <si>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</si>
  <si>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</si>
  <si>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</si>
  <si>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</si>
  <si>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</si>
  <si>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</si>
  <si>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</si>
  <si>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</si>
  <si>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</si>
  <si>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</si>
  <si>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</si>
  <si>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</si>
  <si>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</si>
  <si>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</si>
  <si>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</si>
  <si>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</si>
  <si>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</si>
  <si>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</si>
  <si>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</si>
  <si>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</si>
  <si>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</si>
  <si>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</si>
  <si>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</si>
  <si>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</si>
  <si>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</si>
  <si>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</si>
  <si>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</si>
  <si>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</si>
  <si>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</si>
  <si>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</si>
  <si>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</si>
  <si>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</si>
  <si>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</si>
  <si>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</si>
  <si>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</si>
  <si>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</si>
  <si>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</si>
  <si>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</si>
  <si>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</si>
  <si>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</si>
  <si>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</si>
  <si>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</si>
  <si>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</si>
  <si>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</si>
  <si>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</si>
  <si>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</si>
  <si>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</si>
  <si>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</si>
  <si>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</si>
  <si>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</si>
  <si>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</si>
  <si>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</si>
  <si>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</si>
  <si>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</si>
  <si>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</si>
  <si>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</si>
  <si>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</si>
  <si>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</si>
  <si>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</si>
  <si>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</si>
  <si>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</si>
  <si>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</si>
  <si>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</si>
  <si>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</si>
  <si>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</si>
  <si>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</si>
  <si>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</si>
  <si>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</si>
  <si>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</si>
  <si>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</si>
  <si>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</si>
  <si>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</si>
  <si>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</si>
  <si>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</si>
  <si>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</si>
  <si>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</si>
  <si>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</si>
  <si>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</si>
  <si>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</si>
  <si>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</si>
  <si>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</si>
  <si>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</si>
  <si>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</si>
  <si>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</si>
  <si>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</si>
  <si>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</si>
  <si>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</si>
  <si>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</si>
  <si>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</si>
  <si>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</si>
  <si>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</si>
  <si>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</si>
  <si>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</si>
  <si>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</si>
  <si>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</si>
  <si>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</si>
  <si>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</si>
  <si>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</si>
  <si>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</si>
  <si>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</si>
  <si>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</si>
  <si>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</si>
  <si>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</si>
  <si>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</si>
  <si>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</si>
  <si>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</si>
  <si>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</si>
  <si>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</si>
  <si>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</si>
  <si>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</si>
  <si>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</si>
  <si>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</si>
  <si>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</si>
  <si>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</si>
  <si>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</si>
  <si>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</si>
  <si>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</si>
  <si>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</si>
  <si>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</si>
  <si>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</si>
  <si>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</si>
  <si>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</si>
  <si>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</si>
  <si>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</si>
  <si>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</si>
  <si>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</si>
  <si>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</si>
  <si>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</si>
  <si>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</si>
  <si>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</si>
  <si>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</si>
  <si>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</si>
  <si>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</si>
  <si>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</si>
  <si>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</si>
  <si>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</si>
  <si>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</si>
  <si>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</si>
  <si>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</si>
  <si>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</si>
  <si>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</si>
  <si>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</si>
  <si>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</si>
  <si>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</si>
  <si>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</si>
  <si>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</si>
  <si>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</si>
  <si>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</si>
  <si>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</si>
  <si>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</si>
  <si>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</si>
  <si>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</si>
  <si>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</si>
  <si>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</si>
  <si>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</si>
  <si>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</si>
  <si>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</si>
  <si>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</si>
  <si>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</si>
  <si>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</si>
  <si>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</si>
  <si>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</si>
  <si>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</si>
  <si>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</si>
  <si>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</si>
  <si>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</si>
  <si>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</si>
  <si>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</si>
  <si>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</si>
  <si>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</si>
  <si>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</si>
  <si>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</si>
  <si>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</si>
  <si>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</si>
  <si>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</si>
  <si>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</si>
  <si>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</si>
  <si>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</si>
  <si>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</si>
  <si>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</si>
  <si>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</si>
  <si>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</si>
  <si>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</si>
  <si>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</si>
  <si>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</si>
  <si>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</si>
  <si>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</si>
  <si>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</si>
  <si>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</si>
  <si>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</si>
  <si>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</si>
  <si>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</si>
  <si>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</si>
  <si>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</si>
  <si>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</si>
  <si>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</si>
  <si>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</si>
  <si>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</si>
  <si>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</si>
  <si>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</si>
  <si>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</si>
  <si>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</si>
  <si>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</si>
  <si>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</si>
  <si>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</si>
  <si>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</si>
  <si>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</si>
  <si>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</si>
  <si>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</si>
  <si>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</si>
  <si>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</si>
  <si>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</si>
  <si>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</si>
  <si>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</si>
  <si>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</si>
  <si>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</si>
  <si>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</si>
  <si>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</si>
  <si>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</si>
  <si>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</si>
  <si>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</si>
  <si>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</si>
  <si>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</si>
  <si>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</si>
  <si>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</si>
  <si>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</si>
  <si>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</si>
  <si>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</si>
  <si>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</si>
  <si>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</si>
  <si>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</si>
  <si>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</si>
  <si>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</si>
  <si>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</si>
  <si>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</si>
  <si>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</si>
  <si>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</si>
  <si>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</si>
  <si>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</si>
  <si>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</si>
  <si>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</si>
  <si>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</si>
  <si>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</si>
  <si>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</si>
  <si>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</si>
  <si>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</si>
  <si>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</si>
  <si>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</si>
  <si>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</si>
  <si>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</si>
  <si>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</si>
  <si>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</si>
  <si>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</si>
  <si>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</si>
  <si>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</si>
  <si>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</si>
  <si>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</si>
  <si>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</si>
  <si>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</si>
  <si>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</si>
  <si>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</si>
  <si>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</si>
  <si>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</si>
  <si>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</si>
  <si>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</si>
  <si>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</si>
  <si>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</si>
  <si>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</si>
  <si>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</si>
  <si>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</si>
  <si>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</si>
  <si>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</si>
  <si>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</si>
  <si>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</si>
  <si>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</si>
  <si>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</si>
  <si>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</si>
  <si>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</si>
  <si>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</si>
  <si>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</si>
  <si>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</si>
  <si>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</si>
  <si>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</si>
  <si>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</si>
  <si>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</si>
  <si>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</si>
  <si>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</si>
  <si>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</si>
  <si>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</si>
  <si>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</si>
  <si>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</si>
  <si>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</si>
  <si>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</si>
  <si>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</si>
  <si>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</si>
  <si>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</si>
  <si>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</si>
  <si>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</si>
  <si>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</si>
  <si>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</si>
  <si>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</si>
  <si>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</si>
  <si>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</si>
  <si>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</si>
  <si>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</si>
  <si>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</si>
  <si>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</si>
  <si>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</si>
  <si>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</si>
  <si>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</si>
  <si>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</si>
  <si>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</si>
  <si>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</si>
  <si>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</si>
  <si>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</si>
  <si>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</si>
  <si>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</si>
  <si>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</si>
  <si>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</si>
  <si>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</si>
  <si>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</si>
  <si>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</si>
  <si>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</si>
  <si>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</si>
  <si>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</si>
  <si>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</si>
  <si>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</si>
  <si>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</si>
  <si>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</si>
  <si>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</si>
  <si>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</si>
  <si>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</si>
  <si>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</si>
  <si>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</si>
  <si>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</si>
  <si>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</si>
  <si>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</si>
  <si>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</si>
  <si>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</si>
  <si>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</si>
  <si>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</si>
  <si>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</si>
  <si>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</si>
  <si>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</si>
  <si>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</si>
  <si>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</si>
  <si>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</si>
  <si>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</si>
  <si>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</si>
  <si>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</si>
  <si>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</si>
  <si>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</si>
  <si>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</si>
  <si>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</si>
  <si>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</si>
  <si>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</si>
  <si>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</si>
  <si>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</si>
  <si>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</si>
  <si>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</si>
  <si>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</si>
  <si>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</si>
  <si>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</si>
  <si>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</si>
  <si>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</si>
  <si>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</si>
  <si>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</si>
  <si>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</si>
  <si>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</si>
  <si>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</si>
  <si>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</si>
  <si>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</si>
  <si>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</si>
  <si>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</si>
  <si>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</si>
  <si>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</si>
  <si>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</si>
  <si>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</si>
  <si>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</si>
  <si>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</si>
  <si>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</si>
  <si>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</si>
  <si>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</si>
  <si>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</si>
  <si>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</si>
  <si>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</si>
  <si>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</si>
  <si>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</si>
  <si>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</si>
  <si>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</si>
  <si>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</si>
  <si>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</si>
  <si>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</si>
  <si>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</si>
  <si>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</si>
  <si>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</si>
  <si>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</si>
  <si>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</si>
  <si>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</si>
  <si>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</si>
  <si>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</si>
  <si>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</si>
  <si>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</si>
  <si>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</si>
  <si>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</si>
  <si>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</si>
  <si>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</si>
  <si>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</si>
  <si>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</si>
  <si>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</si>
  <si>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</si>
  <si>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</si>
  <si>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</si>
  <si>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</si>
  <si>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</si>
  <si>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</si>
  <si>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</si>
  <si>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</si>
  <si>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</si>
  <si>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</si>
  <si>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</si>
  <si>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</si>
  <si>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</si>
  <si>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</si>
  <si>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</si>
  <si>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</si>
  <si>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</si>
  <si>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</si>
  <si>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</si>
  <si>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</si>
  <si>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</si>
  <si>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</si>
  <si>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</si>
  <si>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</si>
  <si>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</si>
  <si>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</si>
  <si>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</si>
  <si>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</si>
  <si>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</si>
  <si>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</si>
  <si>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</si>
  <si>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</si>
  <si>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</si>
  <si>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</si>
  <si>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</si>
  <si>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</si>
  <si>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</si>
  <si>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</si>
  <si>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</si>
  <si>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</si>
  <si>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</si>
  <si>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</si>
  <si>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</si>
  <si>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</si>
  <si>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</si>
  <si>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</si>
  <si>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</si>
  <si>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</si>
  <si>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</si>
  <si>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</si>
  <si>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</si>
  <si>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</si>
  <si>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</si>
  <si>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</si>
  <si>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</si>
  <si>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</si>
  <si>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</si>
  <si>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</si>
  <si>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</si>
  <si>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</si>
  <si>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</si>
  <si>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</si>
  <si>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</si>
  <si>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</si>
  <si>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</si>
  <si>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</si>
  <si>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</si>
  <si>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</si>
  <si>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</si>
  <si>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</si>
  <si>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</si>
  <si>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</si>
  <si>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</si>
  <si>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</si>
  <si>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</si>
  <si>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</si>
  <si>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</si>
  <si>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</si>
  <si>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</si>
  <si>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</si>
  <si>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</si>
  <si>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</si>
  <si>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</si>
  <si>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</si>
  <si>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</si>
  <si>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</si>
  <si>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</si>
  <si>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</si>
  <si>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</si>
  <si>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</si>
  <si>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</si>
  <si>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</si>
  <si>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</si>
  <si>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</si>
  <si>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</si>
  <si>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</si>
  <si>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</si>
  <si>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</si>
  <si>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</si>
  <si>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</si>
  <si>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</si>
  <si>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</si>
  <si>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</si>
  <si>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</si>
  <si>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</si>
  <si>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</si>
  <si>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</si>
  <si>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</si>
  <si>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</si>
  <si>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</si>
  <si>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</si>
  <si>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</si>
  <si>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</si>
  <si>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</si>
  <si>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</si>
  <si>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</si>
  <si>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</si>
  <si>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</si>
  <si>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</si>
  <si>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</si>
  <si>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</si>
  <si>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</si>
  <si>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</si>
  <si>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</si>
  <si>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</si>
  <si>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</si>
  <si>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</si>
  <si>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</si>
  <si>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</si>
  <si>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</si>
  <si>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</si>
  <si>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</si>
  <si>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</si>
  <si>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</si>
  <si>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</si>
  <si>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</si>
  <si>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</si>
  <si>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</si>
  <si>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</si>
  <si>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</si>
  <si>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</si>
  <si>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</si>
  <si>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</si>
  <si>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</si>
  <si>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</si>
  <si>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</si>
  <si>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</si>
  <si>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</si>
  <si>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</si>
  <si>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</si>
  <si>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</si>
  <si>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</si>
  <si>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</si>
  <si>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</si>
  <si>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</si>
  <si>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</si>
  <si>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</si>
  <si>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</si>
  <si>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</si>
  <si>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</si>
  <si>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</si>
  <si>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</si>
  <si>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</si>
  <si>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</si>
  <si>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</si>
  <si>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</si>
  <si>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</si>
  <si>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</si>
  <si>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</si>
  <si>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</si>
  <si>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</si>
  <si>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</si>
  <si>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</si>
  <si>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</si>
  <si>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</si>
  <si>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</si>
  <si>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</si>
  <si>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</si>
  <si>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</si>
  <si>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</si>
  <si>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</si>
  <si>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</si>
  <si>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</si>
  <si>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</si>
  <si>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</si>
  <si>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</si>
  <si>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</si>
  <si>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</si>
  <si>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</si>
  <si>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</si>
  <si>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</si>
  <si>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</si>
  <si>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</si>
  <si>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</si>
  <si>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</si>
  <si>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</si>
  <si>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</si>
  <si>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</si>
  <si>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</si>
  <si>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</si>
  <si>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</si>
  <si>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</si>
  <si>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</si>
  <si>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</si>
  <si>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</si>
  <si>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</si>
  <si>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</si>
  <si>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</si>
  <si>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</si>
  <si>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</si>
  <si>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</si>
  <si>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</si>
  <si>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</si>
  <si>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</si>
  <si>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</si>
  <si>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</si>
  <si>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</si>
  <si>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</si>
  <si>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</si>
  <si>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</si>
  <si>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</si>
  <si>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</si>
  <si>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</si>
  <si>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</si>
  <si>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</si>
  <si>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</si>
  <si>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</si>
  <si>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</si>
  <si>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</si>
  <si>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</si>
  <si>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</si>
  <si>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</si>
  <si>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</si>
  <si>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</si>
  <si>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</si>
  <si>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</si>
  <si>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</si>
  <si>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</si>
  <si>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</si>
  <si>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</si>
  <si>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</si>
  <si>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</si>
  <si>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</si>
  <si>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</si>
  <si>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</si>
  <si>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</si>
  <si>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</si>
  <si>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</si>
  <si>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</si>
  <si>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</si>
  <si>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</si>
  <si>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</si>
  <si>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</si>
  <si>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</si>
  <si>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</si>
  <si>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</si>
  <si>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</si>
  <si>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</si>
  <si>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</si>
  <si>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</si>
  <si>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</si>
  <si>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</si>
  <si>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</si>
  <si>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</si>
  <si>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</si>
  <si>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</si>
  <si>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</si>
  <si>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</si>
  <si>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</si>
  <si>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</si>
  <si>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</si>
  <si>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</si>
  <si>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</si>
  <si>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</si>
  <si>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</si>
  <si>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</si>
  <si>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</si>
  <si>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</si>
  <si>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</si>
  <si>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</si>
  <si>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</si>
  <si>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</si>
  <si>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</si>
  <si>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</si>
  <si>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</si>
  <si>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</si>
  <si>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</si>
  <si>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</si>
  <si>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</si>
  <si>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</si>
  <si>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</si>
  <si>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</si>
  <si>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</si>
  <si>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</si>
  <si>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</si>
  <si>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</si>
  <si>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</si>
  <si>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</si>
  <si>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</si>
  <si>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</si>
  <si>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</si>
  <si>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</si>
  <si>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</si>
  <si>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</si>
  <si>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</si>
  <si>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</si>
  <si>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</si>
  <si>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</si>
  <si>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</si>
  <si>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</si>
  <si>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</si>
  <si>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</si>
  <si>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</si>
  <si>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</si>
  <si>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</si>
  <si>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</si>
  <si>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</si>
  <si>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</si>
  <si>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</si>
  <si>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</si>
  <si>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</si>
  <si>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</si>
  <si>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</si>
  <si>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</si>
  <si>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</si>
  <si>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</si>
  <si>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</si>
  <si>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</si>
  <si>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</si>
  <si>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</si>
  <si>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</si>
  <si>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</si>
  <si>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</si>
  <si>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</si>
  <si>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</si>
  <si>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</si>
  <si>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</si>
  <si>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</si>
  <si>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</si>
  <si>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</si>
  <si>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</si>
  <si>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</si>
  <si>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</si>
  <si>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</si>
  <si>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</si>
  <si>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</si>
  <si>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</si>
  <si>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</si>
  <si>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</si>
  <si>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</si>
  <si>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</si>
  <si>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</si>
  <si>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</si>
  <si>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</si>
  <si>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</si>
  <si>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</si>
  <si>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</si>
  <si>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</si>
  <si>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</si>
  <si>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</si>
  <si>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</si>
  <si>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</si>
  <si>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</si>
  <si>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</si>
  <si>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</si>
  <si>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</si>
  <si>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</si>
  <si>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</si>
  <si>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</si>
  <si>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</si>
  <si>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</si>
  <si>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</si>
  <si>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</si>
  <si>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</si>
  <si>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</si>
  <si>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</si>
  <si>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</si>
  <si>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</si>
  <si>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</si>
  <si>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</si>
  <si>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</si>
  <si>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</si>
  <si>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</si>
  <si>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</si>
  <si>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</si>
  <si>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</si>
  <si>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</si>
  <si>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</si>
  <si>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</si>
  <si>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</si>
  <si>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</si>
  <si>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</si>
  <si>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</si>
  <si>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</si>
  <si>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</si>
  <si>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</si>
  <si>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</si>
  <si>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</si>
  <si>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</si>
  <si>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</si>
  <si>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</si>
  <si>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</si>
  <si>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</si>
  <si>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</si>
  <si>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</si>
  <si>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</si>
  <si>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</si>
  <si>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</si>
  <si>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</si>
  <si>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</si>
  <si>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</si>
  <si>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</si>
  <si>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</si>
  <si>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</si>
  <si>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</si>
  <si>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</si>
  <si>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</si>
  <si>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</si>
  <si>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</si>
  <si>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</si>
  <si>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</si>
  <si>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</si>
  <si>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</si>
  <si>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</si>
  <si>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</si>
  <si>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</si>
  <si>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</si>
  <si>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</si>
  <si>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</si>
  <si>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</si>
  <si>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</si>
  <si>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</si>
  <si>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</si>
  <si>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</si>
  <si>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</si>
  <si>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</si>
  <si>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</si>
  <si>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</si>
  <si>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</si>
  <si>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</si>
  <si>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</si>
  <si>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</si>
  <si>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</si>
  <si>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</si>
  <si>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</si>
  <si>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</si>
  <si>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</si>
  <si>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</si>
  <si>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</si>
  <si>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</si>
  <si>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</si>
  <si>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</si>
  <si>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</si>
  <si>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</si>
  <si>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</si>
  <si>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</si>
  <si>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</si>
  <si>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</si>
  <si>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</si>
  <si>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</si>
  <si>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</si>
  <si>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</si>
  <si>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</si>
  <si>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</si>
  <si>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</si>
  <si>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</si>
  <si>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</si>
  <si>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</si>
  <si>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</si>
  <si>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</si>
  <si>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</si>
  <si>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</si>
  <si>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</si>
  <si>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</si>
  <si>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</si>
  <si>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</si>
  <si>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</si>
  <si>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</si>
  <si>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</si>
  <si>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</si>
  <si>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</si>
  <si>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</si>
  <si>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</si>
  <si>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</si>
  <si>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</si>
  <si>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</si>
  <si>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</si>
  <si>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</si>
  <si>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</si>
  <si>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</si>
  <si>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</si>
  <si>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</si>
  <si>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</si>
  <si>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</si>
  <si>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</si>
  <si>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</si>
  <si>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</si>
  <si>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</si>
  <si>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</si>
  <si>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</si>
  <si>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</si>
  <si>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</si>
  <si>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</si>
  <si>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</si>
  <si>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</si>
  <si>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</si>
  <si>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</si>
  <si>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</si>
  <si>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</si>
  <si>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</si>
  <si>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</si>
  <si>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</si>
  <si>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</si>
  <si>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</si>
  <si>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</si>
  <si>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</si>
  <si>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</si>
  <si>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</si>
  <si>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</si>
  <si>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</si>
  <si>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</si>
  <si>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</si>
  <si>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</si>
  <si>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</si>
  <si>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</si>
  <si>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</si>
  <si>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</si>
  <si>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</si>
  <si>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</si>
  <si>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</si>
  <si>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</si>
  <si>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</si>
  <si>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</si>
  <si>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</si>
  <si>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</si>
  <si>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</si>
  <si>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</si>
  <si>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</si>
  <si>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</si>
  <si>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</si>
  <si>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</si>
  <si>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</si>
  <si>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</si>
  <si>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</si>
  <si>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</si>
  <si>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</si>
  <si>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</si>
  <si>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</si>
  <si>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</si>
  <si>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</si>
  <si>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</si>
  <si>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</si>
  <si>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</si>
  <si>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</si>
  <si>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</si>
  <si>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</si>
  <si>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</si>
  <si>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</si>
  <si>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</si>
  <si>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</si>
  <si>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</si>
  <si>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</si>
  <si>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</si>
  <si>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</si>
  <si>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</si>
  <si>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</si>
  <si>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</si>
  <si>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</si>
  <si>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</si>
  <si>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</si>
  <si>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</si>
  <si>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</si>
  <si>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</si>
  <si>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</si>
  <si>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</si>
  <si>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</si>
  <si>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</si>
  <si>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</si>
  <si>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</si>
  <si>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</si>
  <si>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</si>
  <si>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</si>
  <si>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</si>
  <si>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</si>
  <si>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</si>
  <si>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</si>
  <si>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</si>
  <si>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</si>
  <si>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</si>
  <si>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</si>
  <si>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</si>
  <si>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</si>
  <si>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</si>
  <si>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</si>
  <si>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</si>
  <si>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</si>
  <si>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</si>
  <si>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</si>
  <si>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</si>
  <si>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</si>
  <si>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</si>
  <si>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</si>
  <si>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</si>
  <si>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</si>
  <si>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</si>
  <si>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</si>
  <si>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</si>
  <si>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</si>
  <si>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</si>
  <si>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</si>
  <si>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</si>
  <si>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</si>
  <si>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</si>
  <si>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</si>
  <si>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</si>
  <si>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</si>
  <si>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</si>
  <si>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</si>
  <si>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</si>
  <si>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</si>
  <si>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</si>
  <si>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</si>
  <si>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</si>
  <si>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</si>
  <si>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</si>
  <si>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</si>
  <si>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</si>
  <si>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</si>
  <si>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</si>
  <si>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</si>
  <si>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</si>
  <si>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</si>
  <si>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</si>
  <si>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</si>
  <si>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</si>
  <si>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</si>
  <si>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</si>
  <si>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</si>
  <si>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</si>
  <si>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</si>
  <si>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</si>
  <si>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</si>
  <si>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</si>
  <si>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</si>
  <si>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</si>
  <si>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</si>
  <si>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</si>
  <si>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</si>
  <si>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</si>
  <si>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</si>
  <si>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</si>
  <si>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</si>
  <si>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</si>
  <si>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</si>
  <si>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</si>
  <si>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</si>
  <si>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</si>
  <si>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</si>
  <si>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</si>
  <si>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</si>
  <si>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</si>
  <si>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</si>
  <si>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</si>
  <si>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</si>
  <si>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</si>
  <si>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</si>
  <si>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</si>
  <si>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</si>
  <si>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</si>
  <si>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</si>
  <si>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</si>
  <si>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</si>
  <si>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</si>
  <si>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</si>
  <si>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</si>
  <si>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</si>
  <si>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</si>
  <si>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</si>
  <si>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</si>
  <si>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</si>
  <si>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</si>
  <si>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</si>
  <si>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</si>
  <si>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</si>
  <si>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</si>
  <si>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</si>
  <si>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</si>
  <si>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</si>
  <si>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</si>
  <si>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</si>
  <si>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</si>
  <si>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</si>
  <si>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</si>
  <si>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</si>
  <si>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</si>
  <si>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</si>
  <si>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</si>
  <si>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</si>
  <si>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</si>
  <si>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</si>
  <si>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</si>
  <si>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</si>
  <si>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</si>
  <si>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</si>
  <si>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</si>
  <si>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</si>
  <si>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</si>
  <si>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</si>
  <si>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</si>
  <si>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</si>
  <si>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</si>
  <si>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</si>
  <si>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</si>
  <si>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</si>
  <si>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</si>
  <si>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</si>
  <si>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</si>
  <si>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</si>
  <si>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</si>
  <si>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</si>
  <si>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</si>
  <si>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</si>
  <si>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</si>
  <si>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</si>
  <si>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</si>
  <si>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</si>
  <si>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</si>
  <si>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</si>
  <si>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</si>
  <si>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</si>
  <si>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</si>
  <si>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</si>
  <si>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</si>
  <si>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</si>
  <si>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</si>
  <si>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</si>
  <si>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</si>
  <si>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</si>
  <si>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</si>
  <si>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</si>
  <si>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</si>
  <si>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</si>
  <si>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</si>
  <si>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</si>
  <si>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</si>
  <si>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</si>
  <si>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</si>
  <si>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</si>
  <si>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</si>
  <si>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</si>
  <si>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</si>
  <si>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</si>
  <si>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</si>
  <si>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</si>
  <si>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</si>
  <si>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</si>
  <si>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</si>
  <si>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</si>
  <si>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</si>
  <si>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</si>
  <si>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</si>
  <si>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</si>
  <si>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</si>
  <si>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</si>
  <si>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</si>
  <si>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</si>
  <si>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</si>
  <si>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</si>
  <si>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</si>
  <si>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</si>
  <si>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</si>
  <si>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</si>
  <si>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</si>
  <si>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</si>
  <si>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</si>
  <si>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</si>
  <si>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</si>
  <si>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</si>
  <si>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</si>
  <si>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</si>
  <si>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</si>
  <si>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</si>
  <si>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</si>
  <si>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</si>
  <si>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</si>
  <si>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</si>
  <si>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</si>
  <si>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</si>
  <si>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</si>
  <si>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</si>
  <si>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</si>
  <si>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</si>
  <si>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</si>
  <si>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</si>
  <si>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</si>
  <si>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</si>
  <si>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</si>
  <si>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</si>
  <si>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</si>
  <si>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</si>
  <si>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</si>
  <si>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</si>
  <si>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</si>
  <si>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</si>
  <si>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</si>
  <si>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</si>
  <si>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</si>
  <si>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</si>
  <si>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</si>
  <si>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</si>
  <si>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</si>
  <si>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</si>
  <si>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</si>
  <si>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</si>
  <si>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</si>
  <si>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</si>
  <si>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</si>
  <si>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</si>
  <si>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</si>
  <si>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</si>
  <si>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</si>
  <si>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</si>
  <si>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</si>
  <si>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</si>
  <si>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</si>
  <si>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</si>
  <si>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</si>
  <si>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</si>
  <si>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</si>
  <si>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</si>
  <si>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</si>
  <si>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</si>
  <si>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</si>
  <si>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</si>
  <si>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</si>
  <si>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</si>
  <si>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</si>
  <si>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</si>
  <si>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</si>
  <si>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</si>
  <si>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</si>
  <si>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</si>
  <si>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</si>
  <si>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</si>
  <si>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</si>
  <si>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</si>
  <si>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</si>
  <si>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</si>
  <si>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</si>
  <si>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</si>
  <si>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</si>
  <si>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</si>
  <si>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</si>
  <si>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</si>
  <si>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</si>
  <si>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</si>
  <si>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</si>
  <si>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</si>
  <si>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</si>
  <si>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</si>
  <si>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</si>
  <si>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</si>
  <si>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</si>
  <si>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</si>
  <si>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</si>
  <si>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</si>
  <si>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</si>
  <si>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</si>
  <si>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</si>
  <si>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</si>
  <si>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</si>
  <si>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</si>
  <si>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</si>
  <si>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</si>
  <si>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</si>
  <si>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</si>
  <si>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</si>
  <si>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</si>
  <si>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</si>
  <si>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</si>
  <si>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</si>
  <si>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</si>
  <si>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</si>
  <si>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</si>
  <si>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</si>
  <si>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</si>
  <si>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</si>
  <si>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</si>
  <si>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</si>
  <si>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</si>
  <si>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</si>
  <si>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</si>
  <si>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</si>
  <si>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</si>
  <si>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</si>
  <si>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</si>
  <si>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</si>
  <si>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</si>
  <si>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</si>
  <si>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</si>
  <si>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</si>
  <si>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</si>
  <si>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</si>
  <si>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</si>
  <si>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</si>
  <si>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</si>
  <si>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</si>
  <si>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</si>
  <si>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</si>
  <si>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</si>
  <si>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</si>
  <si>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</si>
  <si>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</si>
  <si>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</si>
  <si>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</si>
  <si>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</si>
  <si>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</si>
  <si>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</si>
  <si>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</si>
  <si>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</si>
  <si>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</si>
  <si>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</si>
  <si>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</si>
  <si>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</si>
  <si>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</si>
  <si>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</si>
  <si>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</si>
  <si>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</si>
  <si>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</si>
  <si>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</si>
  <si>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</si>
  <si>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</si>
  <si>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</si>
  <si>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</si>
  <si>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</si>
  <si>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</si>
  <si>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</si>
  <si>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</si>
  <si>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</si>
  <si>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</si>
  <si>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</si>
  <si>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</si>
  <si>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</si>
  <si>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</si>
  <si>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</si>
  <si>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</si>
  <si>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</si>
  <si>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</si>
  <si>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</si>
  <si>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</si>
  <si>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</si>
  <si>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</si>
  <si>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</si>
  <si>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</si>
  <si>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</si>
  <si>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</si>
  <si>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</si>
  <si>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</si>
  <si>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</si>
  <si>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</si>
  <si>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</si>
  <si>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</si>
  <si>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</si>
  <si>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</si>
  <si>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</si>
  <si>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</si>
  <si>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</si>
  <si>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</si>
  <si>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</si>
  <si>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</si>
  <si>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</si>
  <si>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</si>
  <si>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</si>
  <si>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</si>
  <si>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</si>
  <si>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</si>
  <si>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</si>
  <si>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</si>
  <si>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</si>
  <si>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</si>
  <si>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</si>
  <si>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</si>
  <si>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</si>
  <si>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</si>
  <si>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</si>
  <si>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</si>
  <si>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</si>
  <si>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</si>
  <si>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</si>
  <si>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</si>
  <si>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</si>
  <si>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</si>
  <si>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</si>
  <si>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</si>
  <si>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</si>
  <si>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</si>
  <si>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</si>
  <si>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</si>
  <si>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</si>
  <si>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</si>
  <si>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</si>
  <si>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</si>
  <si>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</si>
  <si>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</si>
  <si>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</si>
  <si>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</si>
  <si>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</si>
  <si>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</si>
  <si>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</si>
  <si>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</si>
  <si>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</si>
  <si>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</si>
  <si>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</si>
  <si>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</si>
  <si>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</si>
  <si>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</si>
  <si>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</si>
  <si>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</si>
  <si>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</si>
  <si>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</si>
  <si>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</si>
  <si>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</si>
  <si>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</si>
  <si>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</si>
  <si>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</si>
  <si>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</si>
  <si>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</si>
  <si>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</si>
  <si>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</si>
  <si>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</si>
  <si>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</si>
  <si>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</si>
  <si>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</si>
  <si>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</si>
  <si>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</si>
  <si>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</si>
  <si>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</si>
  <si>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</si>
  <si>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</si>
  <si>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</si>
  <si>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</si>
  <si>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</si>
  <si>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</si>
  <si>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</si>
  <si>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</si>
  <si>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</si>
  <si>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</si>
  <si>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</si>
  <si>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</si>
  <si>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</si>
  <si>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</si>
  <si>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</si>
  <si>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</si>
  <si>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</si>
  <si>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</si>
  <si>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</si>
  <si>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</si>
  <si>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</si>
  <si>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</si>
  <si>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</si>
  <si>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</si>
  <si>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</si>
  <si>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</si>
  <si>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</si>
  <si>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</si>
  <si>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</si>
  <si>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</si>
  <si>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</si>
  <si>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</si>
  <si>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</si>
  <si>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</si>
  <si>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</si>
  <si>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</si>
  <si>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</si>
  <si>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</si>
  <si>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</si>
  <si>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</si>
  <si>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</si>
  <si>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</si>
  <si>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</si>
  <si>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</si>
  <si>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</si>
  <si>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</si>
  <si>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</si>
  <si>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</si>
  <si>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</si>
  <si>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</si>
  <si>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</si>
  <si>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</si>
  <si>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</si>
  <si>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</si>
  <si>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</si>
  <si>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</si>
  <si>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</si>
  <si>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</si>
  <si>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</si>
  <si>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</si>
  <si>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</si>
  <si>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</si>
  <si>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</si>
  <si>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</si>
  <si>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</si>
  <si>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</si>
  <si>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</si>
  <si>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</si>
  <si>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</si>
  <si>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</si>
  <si>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</si>
  <si>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</si>
  <si>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</si>
  <si>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</si>
  <si>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</si>
  <si>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</si>
  <si>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</si>
  <si>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</si>
  <si>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</si>
  <si>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</si>
  <si>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</si>
  <si>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</si>
  <si>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</si>
  <si>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</si>
  <si>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</si>
  <si>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</si>
  <si>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</si>
  <si>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</si>
  <si>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</si>
  <si>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</si>
  <si>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</si>
  <si>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</si>
  <si>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</si>
  <si>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</si>
  <si>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</si>
  <si>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</si>
  <si>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</si>
  <si>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</si>
  <si>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</si>
  <si>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</si>
  <si>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</si>
  <si>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</si>
  <si>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</si>
  <si>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</si>
  <si>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</si>
  <si>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</si>
  <si>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</si>
  <si>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</si>
  <si>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</si>
  <si>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</si>
  <si>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</si>
  <si>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</si>
  <si>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</si>
  <si>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</si>
  <si>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</si>
  <si>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</si>
  <si>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</si>
  <si>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</si>
  <si>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</si>
  <si>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</si>
  <si>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</si>
  <si>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</si>
  <si>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</si>
  <si>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</si>
  <si>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</si>
  <si>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</si>
  <si>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</si>
  <si>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</si>
  <si>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</si>
  <si>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</si>
  <si>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</si>
  <si>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</si>
  <si>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</si>
  <si>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</si>
  <si>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</si>
  <si>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</si>
  <si>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</si>
  <si>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</si>
  <si>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</si>
  <si>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</si>
  <si>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</si>
  <si>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</si>
  <si>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</si>
  <si>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</si>
  <si>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</si>
  <si>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</si>
  <si>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</si>
  <si>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</si>
  <si>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</si>
  <si>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</si>
  <si>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</si>
  <si>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</si>
  <si>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</si>
  <si>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</si>
  <si>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</si>
  <si>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</si>
  <si>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</si>
  <si>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</si>
  <si>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</si>
  <si>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</si>
  <si>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</si>
  <si>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</si>
  <si>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</si>
  <si>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</si>
  <si>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</si>
  <si>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</si>
  <si>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</si>
  <si>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</si>
  <si>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</si>
  <si>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</si>
  <si>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</si>
  <si>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</si>
  <si>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</si>
  <si>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</si>
  <si>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</si>
  <si>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</si>
  <si>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</si>
  <si>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</si>
  <si>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</si>
  <si>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</si>
  <si>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</si>
  <si>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</si>
  <si>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</si>
  <si>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</si>
  <si>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</si>
  <si>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</si>
  <si>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</si>
  <si>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</si>
  <si>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</si>
  <si>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</si>
  <si>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</si>
  <si>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</si>
  <si>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</si>
  <si>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</si>
  <si>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</si>
  <si>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</si>
  <si>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</si>
  <si>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</si>
  <si>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</si>
  <si>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</si>
  <si>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</si>
  <si>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</si>
  <si>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</si>
  <si>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</si>
  <si>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</si>
  <si>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</si>
  <si>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</si>
  <si>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</si>
  <si>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</si>
  <si>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</si>
  <si>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</si>
  <si>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</si>
  <si>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</si>
  <si>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</si>
  <si>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</si>
  <si>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</si>
  <si>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</si>
  <si>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</si>
  <si>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</si>
  <si>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</si>
  <si>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</si>
  <si>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</si>
  <si>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</si>
  <si>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</si>
  <si>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</si>
  <si>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</si>
  <si>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</si>
  <si>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</si>
  <si>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</si>
  <si>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</si>
  <si>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</si>
  <si>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</si>
  <si>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</si>
  <si>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</si>
  <si>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</si>
  <si>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</si>
  <si>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</si>
  <si>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</si>
  <si>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</si>
  <si>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</si>
  <si>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</si>
  <si>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</si>
  <si>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</si>
  <si>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</si>
  <si>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</si>
  <si>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</si>
  <si>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</si>
  <si>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</si>
  <si>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</si>
  <si>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</si>
  <si>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</si>
  <si>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</si>
  <si>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</si>
  <si>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</si>
  <si>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</si>
  <si>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</si>
  <si>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</si>
  <si>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</si>
  <si>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</si>
  <si>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</si>
  <si>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</si>
  <si>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</si>
  <si>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</si>
  <si>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</si>
  <si>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</si>
  <si>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</si>
  <si>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</si>
  <si>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</si>
  <si>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</si>
  <si>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</si>
  <si>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</si>
  <si>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</si>
  <si>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</si>
  <si>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</si>
  <si>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</si>
  <si>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</si>
  <si>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</si>
  <si>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</si>
  <si>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</si>
  <si>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</si>
  <si>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</si>
  <si>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</si>
  <si>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</si>
  <si>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</si>
  <si>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</si>
  <si>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</si>
  <si>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</si>
  <si>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</si>
  <si>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</si>
  <si>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</si>
  <si>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</si>
  <si>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</si>
  <si>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</si>
  <si>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</si>
  <si>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</si>
  <si>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</si>
  <si>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</si>
  <si>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</si>
  <si>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</si>
  <si>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</si>
  <si>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</si>
  <si>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</si>
  <si>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</si>
  <si>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</si>
  <si>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</si>
  <si>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</si>
  <si>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</si>
  <si>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</si>
  <si>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</si>
  <si>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</si>
  <si>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</si>
  <si>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</si>
  <si>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</si>
  <si>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</si>
  <si>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</si>
  <si>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</si>
  <si>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</si>
  <si>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</si>
  <si>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</si>
  <si>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</si>
  <si>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</si>
  <si>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</si>
  <si>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</si>
  <si>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</si>
  <si>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</si>
  <si>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</si>
  <si>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</si>
  <si>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</si>
  <si>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</si>
  <si>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</si>
  <si>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</si>
  <si>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</si>
  <si>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</si>
  <si>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</si>
  <si>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</si>
  <si>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</si>
  <si>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</si>
  <si>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</si>
  <si>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</si>
  <si>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</si>
  <si>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</si>
  <si>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</si>
  <si>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</si>
  <si>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</si>
  <si>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</si>
  <si>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</si>
  <si>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</si>
  <si>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</si>
  <si>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</si>
  <si>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</si>
  <si>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</si>
  <si>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</si>
  <si>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</si>
  <si>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</si>
  <si>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</si>
  <si>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</si>
  <si>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</si>
  <si>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</si>
  <si>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</si>
  <si>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</si>
  <si>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</si>
  <si>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</si>
  <si>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</si>
  <si>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</si>
  <si>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</si>
  <si>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</si>
  <si>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</si>
  <si>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</si>
  <si>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</si>
  <si>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</si>
  <si>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</si>
  <si>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</si>
  <si>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</si>
  <si>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</si>
  <si>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</si>
  <si>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</si>
  <si>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</si>
  <si>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</si>
  <si>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</si>
  <si>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</si>
  <si>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</si>
  <si>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</si>
  <si>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</si>
  <si>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</si>
  <si>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</si>
  <si>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</si>
  <si>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</si>
  <si>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</si>
  <si>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</si>
  <si>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</si>
  <si>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</si>
  <si>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</si>
  <si>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</si>
  <si>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</si>
  <si>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</si>
  <si>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</si>
  <si>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</si>
  <si>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</si>
  <si>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</si>
  <si>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</si>
  <si>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</si>
  <si>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</si>
  <si>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</si>
  <si>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</si>
  <si>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</si>
  <si>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</si>
  <si>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</si>
  <si>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</si>
  <si>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</si>
  <si>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</si>
  <si>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</si>
  <si>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</si>
  <si>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</si>
  <si>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</si>
  <si>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</si>
  <si>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</si>
  <si>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</si>
  <si>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</si>
  <si>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</si>
  <si>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</si>
  <si>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</si>
  <si>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</si>
  <si>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</si>
  <si>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</si>
  <si>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</si>
  <si>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</si>
  <si>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</si>
  <si>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</si>
  <si>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</si>
  <si>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</si>
  <si>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</si>
  <si>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</si>
  <si>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</si>
  <si>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</si>
  <si>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</si>
  <si>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</si>
  <si>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</si>
  <si>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</si>
  <si>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</si>
  <si>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</si>
  <si>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</si>
  <si>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</si>
  <si>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</si>
  <si>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</si>
  <si>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</si>
  <si>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</si>
  <si>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</si>
  <si>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</si>
  <si>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</si>
  <si>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</si>
  <si>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</si>
  <si>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</si>
  <si>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</si>
  <si>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</si>
  <si>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</si>
  <si>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</si>
  <si>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</si>
  <si>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</si>
  <si>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</si>
  <si>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</si>
  <si>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</si>
  <si>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</si>
  <si>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</si>
  <si>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</si>
  <si>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</si>
  <si>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</si>
  <si>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</si>
  <si>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</si>
  <si>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</si>
  <si>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</si>
  <si>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</si>
  <si>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</si>
  <si>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</si>
  <si>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</si>
  <si>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</si>
  <si>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</si>
  <si>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</si>
  <si>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</si>
  <si>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</si>
  <si>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</si>
  <si>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</si>
  <si>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</si>
  <si>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</si>
  <si>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</si>
  <si>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</si>
  <si>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</si>
  <si>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</si>
  <si>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</si>
  <si>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</si>
  <si>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</si>
  <si>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</si>
  <si>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</si>
  <si>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</si>
  <si>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</si>
  <si>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</si>
  <si>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</si>
  <si>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</si>
  <si>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</si>
  <si>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</si>
  <si>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</si>
  <si>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</si>
  <si>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</si>
  <si>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</si>
  <si>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</si>
  <si>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</si>
  <si>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</si>
  <si>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</si>
  <si>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</si>
  <si>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</si>
  <si>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</si>
  <si>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</si>
  <si>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</si>
  <si>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</si>
  <si>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</si>
  <si>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</si>
  <si>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</si>
  <si>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</si>
  <si>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</si>
  <si>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</si>
  <si>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</si>
  <si>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</si>
  <si>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</si>
  <si>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</si>
  <si>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</si>
  <si>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</si>
  <si>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</si>
  <si>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</si>
  <si>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</si>
  <si>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</si>
  <si>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</si>
  <si>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</si>
  <si>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</si>
  <si>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</si>
  <si>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</si>
  <si>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</si>
  <si>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</si>
  <si>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</si>
  <si>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</si>
  <si>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</si>
  <si>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</si>
  <si>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</si>
  <si>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</si>
  <si>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</si>
  <si>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</si>
  <si>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</si>
  <si>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</si>
  <si>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</si>
  <si>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</si>
  <si>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</si>
  <si>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</si>
  <si>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</si>
  <si>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</si>
  <si>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</si>
  <si>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</si>
  <si>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</si>
  <si>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</si>
  <si>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</si>
  <si>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</si>
  <si>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</si>
  <si>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</si>
  <si>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</si>
  <si>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</si>
  <si>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</si>
  <si>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</si>
  <si>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</si>
  <si>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</si>
  <si>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</si>
  <si>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</si>
  <si>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</si>
  <si>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</si>
  <si>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</si>
  <si>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</si>
  <si>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</si>
  <si>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</si>
  <si>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</si>
  <si>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</si>
  <si>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</si>
  <si>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</si>
  <si>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</si>
  <si>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</si>
  <si>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</si>
  <si>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</si>
  <si>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</si>
  <si>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</si>
  <si>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</si>
  <si>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</si>
  <si>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</si>
  <si>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</si>
  <si>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</si>
  <si>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</si>
  <si>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</si>
  <si>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</si>
  <si>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</si>
  <si>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</si>
  <si>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</si>
  <si>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</si>
  <si>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</si>
  <si>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</si>
  <si>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</si>
  <si>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</si>
  <si>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</si>
  <si>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</si>
  <si>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</si>
  <si>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</si>
  <si>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</si>
  <si>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</si>
  <si>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</si>
  <si>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</si>
  <si>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</si>
  <si>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</si>
  <si>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</si>
  <si>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</si>
  <si>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</si>
  <si>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</si>
  <si>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</si>
  <si>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</si>
  <si>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</si>
  <si>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</si>
  <si>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</si>
  <si>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</si>
  <si>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</si>
  <si>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</si>
  <si>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</si>
  <si>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</si>
  <si>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</si>
  <si>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</si>
  <si>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</si>
  <si>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</si>
  <si>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</si>
  <si>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</si>
  <si>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</si>
  <si>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</si>
  <si>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</si>
  <si>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</si>
  <si>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</si>
  <si>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</si>
  <si>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</si>
  <si>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</si>
  <si>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</si>
  <si>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</si>
  <si>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</si>
  <si>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</si>
  <si>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</si>
  <si>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</si>
  <si>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</si>
  <si>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</si>
  <si>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</si>
  <si>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</si>
  <si>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</si>
  <si>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</si>
  <si>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</si>
  <si>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</si>
  <si>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</si>
  <si>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</si>
  <si>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</si>
  <si>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</si>
  <si>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</si>
  <si>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</si>
  <si>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</si>
  <si>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</si>
  <si>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</si>
  <si>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</si>
  <si>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</si>
  <si>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</si>
  <si>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</si>
  <si>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</si>
  <si>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</si>
  <si>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</si>
  <si>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</si>
  <si>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</si>
  <si>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</si>
  <si>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</si>
  <si>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</si>
  <si>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</si>
  <si>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</si>
  <si>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</si>
  <si>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</si>
  <si>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</si>
  <si>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</si>
  <si>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</si>
  <si>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</si>
  <si>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</si>
  <si>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</si>
  <si>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</si>
  <si>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</si>
  <si>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</si>
  <si>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</si>
  <si>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</si>
  <si>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</si>
  <si>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</si>
  <si>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</si>
  <si>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</si>
  <si>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</si>
  <si>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</si>
  <si>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</si>
  <si>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</si>
  <si>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</si>
  <si>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</si>
  <si>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</si>
  <si>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</si>
  <si>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</si>
  <si>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</si>
  <si>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</si>
  <si>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</si>
  <si>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</si>
  <si>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</si>
  <si>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</si>
  <si>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</si>
  <si>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</si>
  <si>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</si>
  <si>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</si>
  <si>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</si>
  <si>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</si>
  <si>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</si>
  <si>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</si>
  <si>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</si>
  <si>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</si>
  <si>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</si>
  <si>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</si>
  <si>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</si>
  <si>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</si>
  <si>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</si>
  <si>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</si>
  <si>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</si>
  <si>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</si>
  <si>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</si>
  <si>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</si>
  <si>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</si>
  <si>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</si>
  <si>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</si>
  <si>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</si>
  <si>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</si>
  <si>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</si>
  <si>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</si>
  <si>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</si>
  <si>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</si>
  <si>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</si>
  <si>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</si>
  <si>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</si>
  <si>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</si>
  <si>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</si>
  <si>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</si>
  <si>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</si>
  <si>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</si>
  <si>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</si>
  <si>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</si>
  <si>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</si>
  <si>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</si>
  <si>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</si>
  <si>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</si>
  <si>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</si>
  <si>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</si>
  <si>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</si>
  <si>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</si>
  <si>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</si>
  <si>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</si>
  <si>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</si>
  <si>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</si>
  <si>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</si>
  <si>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</si>
  <si>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</si>
  <si>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</si>
  <si>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</si>
  <si>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</si>
  <si>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</si>
  <si>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</si>
  <si>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</si>
  <si>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</si>
  <si>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</si>
  <si>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</si>
  <si>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</si>
  <si>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</si>
  <si>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</si>
  <si>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</si>
  <si>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</si>
  <si>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</si>
  <si>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</si>
  <si>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</si>
  <si>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</si>
  <si>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</si>
  <si>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</si>
  <si>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</si>
  <si>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</si>
  <si>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</si>
  <si>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</si>
  <si>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</si>
  <si>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</si>
  <si>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</si>
  <si>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</si>
  <si>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</si>
  <si>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</si>
  <si>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</si>
  <si>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</si>
  <si>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</si>
  <si>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</si>
  <si>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</si>
  <si>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</si>
  <si>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</si>
  <si>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</si>
  <si>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</si>
  <si>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</si>
  <si>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</si>
  <si>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</si>
  <si>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</si>
  <si>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</si>
  <si>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</si>
  <si>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</si>
  <si>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</si>
  <si>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</si>
  <si>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</si>
  <si>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</si>
  <si>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</si>
  <si>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</si>
  <si>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</si>
  <si>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</si>
  <si>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</si>
  <si>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</si>
  <si>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</si>
  <si>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</si>
  <si>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</si>
  <si>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</si>
  <si>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</si>
  <si>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</si>
  <si>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</si>
  <si>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</si>
  <si>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</si>
  <si>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</si>
  <si>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</si>
  <si>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</si>
  <si>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</si>
  <si>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</si>
  <si>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</si>
  <si>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</si>
  <si>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</si>
  <si>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</si>
  <si>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</si>
  <si>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</si>
  <si>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</si>
  <si>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</si>
  <si>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</si>
  <si>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</si>
  <si>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</si>
  <si>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</si>
  <si>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</si>
  <si>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</si>
  <si>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</si>
  <si>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</si>
  <si>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</si>
  <si>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</si>
  <si>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</si>
  <si>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</si>
  <si>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</si>
  <si>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</si>
  <si>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</si>
  <si>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</si>
  <si>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</si>
  <si>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</si>
  <si>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</si>
  <si>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</si>
  <si>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</si>
  <si>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</si>
  <si>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</si>
  <si>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</si>
  <si>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</si>
  <si>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</si>
  <si>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</si>
  <si>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</si>
  <si>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</si>
  <si>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</si>
  <si>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</si>
  <si>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</si>
  <si>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</si>
  <si>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</si>
  <si>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</si>
  <si>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</si>
  <si>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</si>
  <si>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</si>
  <si>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</si>
  <si>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</si>
  <si>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</si>
  <si>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</si>
  <si>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</si>
  <si>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</si>
  <si>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</si>
  <si>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</si>
  <si>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</si>
  <si>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</si>
  <si>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</si>
  <si>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</si>
  <si>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</si>
  <si>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</si>
  <si>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</si>
  <si>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</si>
  <si>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</si>
  <si>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</si>
  <si>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</si>
  <si>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</si>
  <si>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</si>
  <si>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</si>
  <si>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</si>
  <si>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</si>
  <si>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</si>
  <si>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</si>
  <si>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</si>
  <si>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</si>
  <si>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</si>
  <si>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</si>
  <si>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</si>
  <si>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</si>
  <si>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</si>
  <si>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</si>
  <si>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</si>
  <si>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</si>
  <si>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</si>
  <si>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</si>
  <si>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</si>
  <si>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</si>
  <si>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</si>
  <si>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</si>
  <si>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</si>
  <si>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</si>
  <si>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</si>
  <si>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</si>
  <si>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</si>
  <si>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</si>
  <si>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</si>
  <si>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</si>
  <si>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</si>
  <si>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</si>
  <si>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</si>
  <si>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</si>
  <si>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</si>
  <si>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</si>
  <si>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</si>
  <si>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</si>
  <si>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</si>
  <si>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</si>
  <si>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</si>
  <si>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</si>
  <si>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</si>
  <si>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</si>
  <si>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</si>
  <si>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</si>
  <si>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</si>
  <si>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</si>
  <si>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</si>
  <si>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</si>
  <si>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</si>
  <si>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</si>
  <si>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</si>
  <si>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</si>
  <si>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</si>
  <si>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</si>
  <si>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</si>
  <si>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</si>
  <si>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</si>
  <si>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</si>
  <si>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</si>
  <si>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</si>
  <si>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</si>
  <si>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</si>
  <si>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</si>
  <si>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</si>
  <si>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</si>
  <si>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</si>
  <si>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</si>
  <si>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</si>
  <si>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</si>
  <si>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</si>
  <si>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</si>
  <si>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</si>
  <si>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</si>
  <si>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</si>
  <si>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</si>
  <si>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</si>
  <si>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</si>
  <si>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</si>
  <si>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</si>
  <si>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</si>
  <si>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</si>
  <si>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</si>
  <si>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</si>
  <si>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</si>
  <si>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</si>
  <si>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</si>
  <si>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</si>
  <si>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</si>
  <si>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</si>
  <si>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</si>
  <si>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</si>
  <si>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</si>
  <si>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</si>
  <si>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</si>
  <si>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</si>
  <si>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</si>
  <si>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</si>
  <si>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</si>
  <si>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</si>
  <si>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</si>
  <si>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</si>
  <si>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</si>
  <si>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</si>
  <si>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</si>
  <si>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</si>
  <si>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</si>
  <si>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</si>
  <si>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</si>
  <si>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</si>
  <si>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</si>
  <si>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</si>
  <si>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</si>
  <si>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</si>
  <si>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</si>
  <si>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</si>
  <si>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</si>
  <si>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</si>
  <si>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</si>
  <si>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</si>
  <si>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</si>
  <si>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</si>
  <si>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</si>
  <si>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</si>
  <si>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</si>
  <si>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</si>
  <si>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</si>
  <si>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</si>
  <si>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</si>
  <si>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</si>
  <si>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</si>
  <si>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</si>
  <si>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</si>
  <si>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</si>
  <si>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</si>
  <si>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</si>
  <si>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</si>
  <si>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</si>
  <si>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</si>
  <si>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</si>
  <si>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</si>
  <si>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</si>
  <si>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</si>
  <si>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</si>
  <si>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</si>
  <si>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</si>
  <si>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</si>
  <si>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</si>
  <si>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</si>
  <si>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</si>
  <si>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</si>
  <si>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</si>
  <si>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</si>
  <si>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</si>
  <si>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</si>
  <si>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</si>
  <si>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</si>
  <si>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</si>
  <si>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</si>
  <si>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</si>
  <si>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</si>
  <si>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</si>
  <si>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</si>
  <si>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</si>
  <si>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</si>
  <si>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</si>
  <si>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</si>
  <si>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</si>
  <si>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</si>
  <si>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</si>
  <si>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</si>
  <si>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</si>
  <si>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</si>
  <si>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</si>
  <si>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</si>
  <si>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</si>
  <si>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</si>
  <si>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</si>
  <si>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</si>
  <si>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</si>
  <si>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</si>
  <si>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</si>
  <si>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</si>
  <si>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</si>
  <si>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</si>
  <si>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</si>
  <si>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</si>
  <si>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</si>
  <si>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</si>
  <si>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</si>
  <si>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</si>
  <si>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</si>
  <si>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</si>
  <si>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</si>
  <si>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</si>
  <si>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</si>
  <si>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</si>
  <si>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</si>
  <si>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</si>
  <si>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</si>
  <si>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</si>
  <si>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</si>
  <si>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</si>
  <si>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</si>
  <si>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</si>
  <si>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</si>
  <si>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</si>
  <si>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</si>
  <si>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</si>
  <si>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</si>
  <si>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</si>
  <si>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</si>
  <si>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</si>
  <si>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</si>
  <si>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</si>
  <si>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</si>
  <si>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</si>
  <si>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</si>
  <si>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</si>
  <si>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</si>
  <si>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</si>
  <si>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</si>
  <si>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</si>
  <si>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</si>
  <si>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</si>
  <si>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</si>
  <si>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</si>
  <si>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</si>
  <si>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</si>
  <si>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</si>
  <si>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</si>
  <si>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</si>
  <si>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</si>
  <si>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</si>
  <si>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</si>
  <si>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</si>
  <si>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</si>
  <si>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</si>
  <si>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</si>
  <si>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</si>
  <si>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</si>
  <si>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</si>
  <si>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</si>
  <si>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</si>
  <si>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</si>
  <si>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</si>
  <si>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</si>
  <si>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</si>
  <si>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</si>
  <si>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</si>
  <si>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</si>
  <si>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</si>
  <si>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</si>
  <si>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</si>
  <si>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</si>
  <si>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</si>
  <si>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</si>
  <si>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</si>
  <si>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</si>
  <si>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</si>
  <si>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</si>
  <si>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</si>
  <si>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</si>
  <si>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</si>
  <si>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</si>
  <si>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</si>
  <si>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</si>
  <si>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</si>
  <si>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</si>
  <si>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</si>
  <si>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</si>
  <si>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</si>
  <si>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</si>
  <si>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</si>
  <si>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</si>
  <si>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</si>
  <si>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</si>
  <si>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</si>
  <si>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</si>
  <si>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</si>
  <si>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</si>
  <si>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</si>
  <si>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</si>
  <si>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</si>
  <si>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</si>
  <si>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</si>
  <si>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</si>
  <si>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</si>
  <si>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</si>
  <si>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</si>
  <si>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</si>
  <si>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</si>
  <si>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</si>
  <si>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</si>
  <si>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</si>
  <si>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</si>
  <si>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</si>
  <si>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</si>
  <si>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</si>
  <si>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</si>
  <si>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</si>
  <si>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</si>
  <si>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</si>
  <si>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</si>
  <si>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</si>
  <si>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</si>
  <si>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</si>
  <si>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</si>
  <si>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</si>
  <si>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</si>
  <si>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</si>
  <si>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</si>
  <si>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</si>
  <si>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</si>
  <si>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</si>
  <si>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</si>
  <si>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</si>
  <si>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</si>
  <si>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</si>
  <si>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</si>
  <si>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</si>
  <si>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</si>
  <si>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</si>
  <si>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</si>
  <si>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</si>
  <si>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</si>
  <si>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</si>
  <si>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</si>
  <si>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</si>
  <si>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</si>
  <si>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</si>
  <si>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</si>
  <si>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</si>
  <si>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</si>
  <si>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</si>
  <si>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</si>
  <si>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</si>
  <si>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</si>
  <si>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</si>
  <si>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</si>
  <si>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</si>
  <si>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</si>
  <si>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</si>
  <si>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</si>
  <si>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</si>
  <si>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</si>
  <si>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</si>
  <si>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</si>
  <si>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</si>
  <si>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</si>
  <si>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</si>
  <si>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</si>
  <si>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</si>
  <si>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</si>
  <si>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</si>
  <si>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</si>
  <si>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</si>
  <si>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</si>
  <si>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</si>
  <si>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</si>
  <si>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</si>
  <si>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</si>
  <si>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</si>
  <si>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</si>
  <si>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</si>
  <si>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</si>
  <si>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</si>
  <si>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</si>
  <si>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</si>
  <si>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</si>
  <si>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</si>
  <si>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</si>
  <si>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</si>
  <si>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</si>
  <si>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</si>
  <si>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</si>
  <si>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</si>
  <si>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</si>
  <si>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</si>
  <si>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</si>
  <si>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</si>
  <si>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</si>
  <si>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</si>
  <si>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</si>
  <si>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</si>
  <si>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</si>
  <si>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</si>
  <si>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</si>
  <si>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</si>
  <si>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</si>
  <si>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</si>
  <si>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</si>
  <si>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</si>
  <si>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</si>
  <si>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</si>
  <si>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</si>
  <si>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</si>
  <si>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</si>
  <si>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</si>
  <si>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</si>
  <si>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</si>
  <si>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</si>
  <si>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</si>
  <si>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</si>
  <si>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</si>
  <si>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</si>
  <si>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</si>
  <si>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</si>
  <si>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</si>
  <si>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</si>
  <si>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</si>
  <si>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</si>
  <si>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</si>
  <si>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</si>
  <si>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</si>
  <si>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</si>
  <si>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</si>
  <si>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</si>
  <si>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</si>
  <si>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</si>
  <si>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</si>
  <si>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</si>
  <si>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</si>
  <si>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</si>
  <si>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</si>
  <si>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</si>
  <si>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</si>
  <si>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</si>
  <si>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</si>
  <si>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</si>
  <si>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</si>
  <si>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</si>
  <si>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</si>
  <si>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</si>
  <si>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</si>
  <si>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</si>
  <si>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</si>
  <si>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</si>
  <si>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</si>
  <si>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</si>
  <si>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</si>
  <si>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</si>
  <si>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</si>
  <si>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</si>
  <si>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</si>
  <si>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</si>
  <si>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</si>
  <si>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</si>
  <si>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</si>
  <si>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</si>
  <si>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</si>
  <si>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</si>
  <si>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</si>
  <si>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</si>
  <si>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</si>
  <si>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</si>
  <si>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</si>
  <si>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</si>
  <si>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</si>
  <si>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</si>
  <si>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</si>
  <si>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</si>
  <si>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</si>
  <si>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</si>
  <si>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</si>
  <si>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</si>
  <si>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</si>
  <si>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</si>
  <si>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</si>
  <si>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</si>
  <si>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</si>
  <si>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</si>
  <si>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</si>
  <si>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</si>
  <si>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</si>
  <si>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</si>
  <si>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</si>
  <si>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</si>
  <si>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</si>
  <si>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</si>
  <si>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</si>
  <si>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</si>
  <si>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</si>
  <si>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</si>
  <si>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</si>
  <si>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</si>
  <si>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</si>
  <si>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</si>
  <si>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</si>
  <si>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</si>
  <si>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</si>
  <si>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</si>
  <si>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</si>
  <si>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</si>
  <si>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</si>
  <si>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</si>
  <si>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</si>
  <si>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</si>
  <si>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</si>
  <si>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</si>
  <si>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</si>
  <si>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</si>
  <si>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</si>
  <si>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</si>
  <si>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</si>
  <si>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</si>
  <si>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</si>
  <si>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</si>
  <si>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</si>
  <si>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</si>
  <si>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</si>
  <si>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</si>
  <si>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</si>
  <si>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</si>
  <si>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</si>
  <si>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</si>
  <si>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</si>
  <si>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</si>
  <si>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</si>
  <si>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</si>
  <si>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</si>
  <si>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</si>
  <si>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</si>
  <si>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</si>
  <si>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</si>
  <si>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</si>
  <si>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</si>
  <si>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</si>
  <si>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</si>
  <si>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</si>
  <si>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</si>
  <si>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</si>
  <si>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</si>
  <si>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</si>
  <si>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</si>
  <si>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</si>
  <si>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</si>
  <si>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</si>
  <si>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</si>
  <si>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</si>
  <si>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</si>
  <si>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</si>
  <si>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</si>
  <si>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</si>
  <si>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</si>
  <si>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</si>
  <si>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</si>
  <si>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</si>
  <si>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</si>
  <si>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</si>
  <si>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</si>
  <si>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</si>
  <si>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</si>
  <si>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</si>
  <si>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</si>
  <si>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</si>
  <si>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</si>
  <si>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</si>
  <si>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</si>
  <si>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</si>
  <si>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</si>
  <si>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</si>
  <si>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</si>
  <si>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</si>
  <si>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</si>
  <si>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</si>
  <si>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</si>
  <si>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</si>
  <si>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</si>
  <si>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</si>
  <si>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</si>
  <si>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</si>
  <si>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</si>
  <si>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</si>
  <si>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</si>
  <si>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</si>
  <si>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</si>
  <si>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</si>
  <si>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</si>
  <si>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</si>
  <si>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</si>
  <si>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</si>
  <si>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</si>
  <si>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</si>
  <si>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</si>
  <si>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</si>
  <si>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</si>
  <si>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</si>
  <si>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</si>
  <si>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</si>
  <si>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</si>
  <si>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</si>
  <si>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</si>
  <si>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</si>
  <si>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</si>
  <si>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</si>
  <si>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</si>
  <si>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</si>
  <si>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</si>
  <si>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</si>
  <si>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</si>
  <si>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</si>
  <si>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</si>
  <si>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</si>
  <si>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</si>
  <si>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</si>
  <si>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</si>
  <si>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</si>
  <si>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</si>
  <si>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</si>
  <si>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</si>
  <si>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</si>
  <si>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</si>
  <si>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</si>
  <si>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</si>
  <si>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</si>
  <si>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</si>
  <si>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</si>
  <si>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</si>
  <si>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</si>
  <si>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</si>
  <si>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</si>
  <si>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</si>
  <si>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</si>
  <si>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</si>
  <si>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</si>
  <si>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</si>
  <si>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</si>
  <si>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</si>
  <si>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</si>
  <si>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</si>
  <si>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</si>
  <si>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</si>
  <si>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</si>
  <si>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</si>
  <si>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</si>
  <si>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</si>
  <si>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</si>
  <si>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</si>
  <si>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</si>
  <si>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</si>
  <si>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</si>
  <si>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</si>
  <si>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</si>
  <si>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</si>
  <si>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</si>
  <si>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</si>
  <si>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</si>
  <si>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</si>
  <si>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</si>
  <si>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</si>
  <si>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</si>
  <si>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</si>
  <si>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</si>
  <si>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</si>
  <si>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</si>
  <si>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</si>
  <si>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</si>
  <si>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</si>
  <si>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</si>
  <si>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</si>
  <si>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</si>
  <si>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</si>
  <si>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</si>
  <si>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</si>
  <si>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</si>
  <si>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</si>
  <si>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</si>
  <si>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</si>
  <si>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</si>
  <si>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</si>
  <si>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</si>
  <si>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</si>
  <si>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</si>
  <si>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</si>
  <si>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</si>
  <si>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</si>
  <si>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</si>
  <si>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</si>
  <si>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</si>
  <si>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</si>
  <si>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</si>
  <si>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</si>
  <si>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</si>
  <si>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</si>
  <si>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</si>
  <si>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</si>
  <si>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</si>
  <si>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</si>
  <si>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</si>
  <si>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</si>
  <si>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</si>
  <si>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</si>
  <si>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</si>
  <si>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</si>
  <si>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</si>
  <si>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</si>
  <si>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</si>
  <si>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</si>
  <si>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</si>
  <si>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</si>
  <si>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</si>
  <si>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</si>
  <si>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</si>
  <si>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</si>
  <si>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</si>
  <si>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</si>
  <si>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</si>
  <si>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</si>
  <si>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</si>
  <si>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</si>
  <si>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</si>
  <si>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</si>
  <si>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</si>
  <si>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</si>
  <si>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</si>
  <si>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</si>
  <si>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</si>
  <si>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</si>
  <si>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</si>
  <si>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</si>
  <si>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</si>
  <si>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</si>
  <si>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</si>
  <si>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</si>
  <si>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</si>
  <si>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</si>
  <si>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</si>
  <si>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</si>
  <si>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</si>
  <si>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</si>
  <si>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</si>
  <si>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</si>
  <si>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</si>
  <si>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</si>
  <si>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</si>
  <si>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</si>
  <si>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</si>
  <si>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</si>
  <si>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</si>
  <si>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</si>
  <si>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</si>
  <si>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</si>
  <si>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</si>
  <si>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</si>
  <si>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</si>
  <si>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</si>
  <si>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</si>
  <si>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</si>
  <si>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</si>
  <si>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</si>
  <si>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</si>
  <si>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</si>
  <si>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</si>
  <si>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</si>
  <si>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</si>
  <si>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</si>
  <si>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</si>
  <si>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</si>
  <si>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</si>
  <si>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</si>
  <si>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</si>
  <si>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</si>
  <si>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</si>
  <si>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</si>
  <si>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</si>
  <si>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</si>
  <si>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</si>
  <si>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</si>
  <si>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</si>
  <si>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</si>
  <si>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</si>
  <si>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</si>
  <si>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</si>
  <si>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</si>
  <si>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</si>
  <si>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</si>
  <si>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</si>
  <si>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</si>
  <si>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</si>
  <si>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</si>
  <si>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</si>
  <si>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</si>
  <si>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</si>
  <si>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</si>
  <si>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</si>
  <si>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</si>
  <si>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</si>
  <si>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</si>
  <si>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</si>
  <si>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</si>
  <si>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</si>
  <si>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</si>
  <si>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</si>
  <si>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</si>
  <si>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</si>
  <si>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</si>
  <si>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</si>
  <si>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</si>
  <si>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</si>
  <si>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</si>
  <si>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</si>
  <si>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</si>
  <si>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</si>
  <si>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</si>
  <si>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</si>
  <si>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</si>
  <si>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</si>
  <si>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</si>
  <si>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</si>
  <si>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</si>
  <si>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</si>
  <si>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</si>
  <si>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</si>
  <si>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</si>
  <si>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</si>
  <si>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</si>
  <si>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</si>
  <si>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</si>
  <si>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</si>
  <si>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</si>
  <si>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</si>
  <si>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</si>
  <si>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</si>
  <si>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</si>
  <si>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</si>
  <si>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</si>
  <si>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</si>
  <si>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</si>
  <si>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</si>
  <si>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</si>
  <si>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</si>
  <si>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</si>
  <si>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</si>
  <si>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</si>
  <si>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</si>
  <si>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</si>
  <si>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</si>
  <si>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</si>
  <si>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</si>
  <si>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</si>
  <si>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</si>
  <si>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</si>
  <si>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</si>
  <si>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</si>
  <si>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</si>
  <si>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</si>
  <si>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</si>
  <si>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</si>
  <si>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</si>
  <si>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</si>
  <si>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</si>
  <si>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</si>
  <si>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</si>
  <si>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</si>
  <si>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</si>
  <si>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</si>
  <si>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</si>
  <si>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</si>
  <si>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</si>
  <si>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</si>
  <si>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</si>
  <si>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</si>
  <si>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</si>
  <si>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</si>
  <si>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</si>
  <si>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</si>
  <si>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</si>
  <si>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</si>
  <si>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</si>
  <si>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</si>
  <si>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</si>
  <si>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</si>
  <si>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</si>
  <si>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</si>
  <si>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</si>
  <si>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</si>
  <si>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</si>
  <si>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</si>
  <si>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</si>
  <si>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</si>
  <si>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</si>
  <si>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</si>
  <si>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</si>
  <si>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</si>
  <si>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</si>
  <si>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</si>
  <si>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</si>
  <si>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</si>
  <si>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</si>
  <si>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</si>
  <si>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</si>
  <si>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</si>
  <si>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</si>
  <si>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</si>
  <si>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</si>
  <si>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</si>
  <si>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</si>
  <si>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</si>
  <si>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</si>
  <si>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</si>
  <si>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</si>
  <si>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</si>
  <si>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</si>
  <si>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</si>
  <si>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</si>
  <si>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</si>
  <si>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</si>
  <si>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</si>
  <si>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</si>
  <si>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</si>
  <si>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</si>
  <si>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</si>
  <si>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</si>
  <si>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</si>
  <si>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</si>
  <si>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</si>
  <si>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</si>
  <si>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</si>
  <si>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</si>
  <si>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</si>
  <si>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</si>
  <si>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</si>
  <si>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</si>
  <si>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</si>
  <si>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</si>
  <si>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</si>
  <si>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</si>
  <si>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</si>
  <si>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</si>
  <si>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</si>
  <si>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</si>
  <si>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</si>
  <si>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</si>
  <si>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</si>
  <si>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</si>
  <si>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</si>
  <si>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</si>
  <si>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</si>
  <si>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</si>
  <si>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</si>
  <si>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</si>
  <si>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</si>
  <si>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</si>
  <si>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</si>
  <si>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</si>
  <si>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</si>
  <si>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</si>
  <si>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</si>
  <si>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</si>
  <si>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</si>
  <si>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</si>
  <si>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</si>
  <si>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</si>
  <si>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</si>
  <si>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</si>
  <si>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</si>
  <si>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</si>
  <si>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</si>
  <si>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</si>
  <si>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</si>
  <si>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</si>
  <si>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</si>
  <si>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</si>
  <si>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</si>
  <si>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</si>
  <si>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</si>
  <si>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</si>
  <si>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</si>
  <si>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</si>
  <si>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</si>
  <si>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</si>
  <si>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</si>
  <si>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</si>
  <si>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</si>
  <si>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</si>
  <si>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</si>
  <si>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</si>
  <si>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</si>
  <si>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</si>
  <si>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</si>
  <si>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</si>
  <si>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</si>
  <si>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</si>
  <si>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</si>
  <si>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</si>
  <si>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</si>
  <si>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</si>
  <si>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</si>
  <si>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</si>
  <si>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</si>
  <si>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</si>
  <si>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</si>
  <si>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</si>
  <si>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</si>
  <si>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</si>
  <si>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</si>
  <si>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</si>
  <si>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</si>
  <si>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</si>
  <si>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</si>
  <si>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</si>
  <si>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</si>
  <si>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</si>
  <si>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</si>
  <si>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</si>
  <si>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</si>
  <si>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</si>
  <si>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</si>
  <si>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</si>
  <si>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</si>
  <si>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</si>
  <si>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</si>
  <si>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</si>
  <si>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</si>
  <si>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</si>
  <si>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</si>
  <si>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</si>
  <si>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</si>
  <si>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</si>
  <si>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</si>
  <si>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</si>
  <si>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</si>
  <si>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</si>
  <si>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</si>
  <si>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</si>
  <si>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</si>
  <si>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</si>
  <si>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</si>
  <si>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</si>
  <si>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</si>
  <si>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</si>
  <si>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</si>
  <si>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</si>
  <si>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</si>
  <si>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</si>
  <si>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</si>
  <si>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</si>
  <si>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</si>
  <si>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</si>
  <si>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</si>
  <si>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</si>
  <si>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</si>
  <si>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</si>
  <si>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</si>
  <si>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</si>
  <si>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</si>
  <si>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</si>
  <si>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</si>
  <si>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</si>
  <si>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</si>
  <si>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</si>
  <si>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</si>
  <si>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</si>
  <si>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</si>
  <si>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</si>
  <si>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</si>
  <si>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</si>
  <si>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</si>
  <si>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</si>
  <si>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</si>
  <si>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</si>
  <si>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</si>
  <si>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</si>
  <si>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</si>
  <si>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</si>
  <si>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</si>
  <si>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</si>
  <si>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</si>
  <si>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</si>
  <si>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</si>
  <si>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</si>
  <si>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</si>
  <si>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</si>
  <si>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</si>
  <si>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</si>
  <si>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</si>
  <si>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</si>
  <si>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</si>
  <si>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</si>
  <si>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</si>
  <si>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</si>
  <si>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</si>
  <si>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</si>
  <si>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</si>
  <si>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</si>
  <si>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</si>
  <si>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</si>
  <si>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</si>
  <si>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</si>
  <si>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</si>
  <si>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</si>
  <si>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</si>
  <si>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</si>
  <si>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</si>
  <si>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</si>
  <si>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</si>
  <si>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</si>
  <si>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</si>
  <si>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</si>
  <si>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</si>
  <si>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</si>
  <si>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</si>
  <si>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</si>
  <si>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</si>
  <si>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</si>
  <si>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</si>
  <si>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</si>
  <si>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</si>
  <si>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</si>
  <si>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</si>
  <si>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</si>
  <si>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</si>
  <si>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</si>
  <si>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</si>
  <si>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</si>
  <si>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</si>
  <si>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</si>
  <si>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</si>
  <si>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</si>
  <si>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</si>
  <si>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</si>
  <si>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</si>
  <si>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</si>
  <si>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</si>
  <si>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</si>
  <si>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</si>
  <si>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</si>
  <si>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</si>
  <si>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</si>
  <si>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</si>
  <si>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</si>
  <si>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</si>
  <si>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</si>
  <si>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</si>
  <si>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</si>
  <si>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</si>
  <si>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</si>
  <si>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</si>
  <si>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</si>
  <si>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</si>
  <si>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</si>
  <si>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</si>
  <si>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</si>
  <si>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</si>
  <si>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</si>
  <si>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</si>
  <si>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</si>
  <si>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</si>
  <si>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</si>
  <si>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</si>
  <si>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</si>
  <si>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</si>
  <si>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</si>
  <si>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</si>
  <si>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</si>
  <si>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</si>
  <si>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</si>
  <si>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</si>
  <si>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</si>
  <si>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</si>
  <si>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</si>
  <si>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</si>
  <si>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</si>
  <si>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</si>
  <si>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</si>
  <si>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</si>
  <si>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</si>
  <si>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</si>
  <si>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</si>
  <si>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</si>
  <si>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</si>
  <si>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</si>
  <si>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</si>
  <si>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</si>
  <si>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</si>
  <si>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</si>
  <si>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</si>
  <si>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</si>
  <si>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</si>
  <si>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</si>
  <si>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</si>
  <si>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</si>
  <si>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</si>
  <si>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</si>
  <si>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</si>
  <si>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</si>
  <si>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</si>
  <si>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</si>
  <si>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</si>
  <si>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</si>
  <si>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</si>
  <si>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</si>
  <si>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</si>
  <si>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</si>
  <si>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</si>
  <si>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</si>
  <si>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</si>
  <si>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</si>
  <si>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</si>
  <si>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</si>
  <si>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</si>
  <si>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</si>
  <si>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</si>
  <si>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</si>
  <si>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</si>
  <si>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</si>
  <si>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</si>
  <si>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</si>
  <si>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</si>
  <si>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</si>
  <si>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</si>
  <si>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</si>
  <si>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</si>
  <si>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</si>
  <si>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</si>
  <si>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</si>
  <si>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</si>
  <si>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</si>
  <si>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</si>
  <si>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</si>
  <si>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</si>
  <si>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</si>
  <si>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</si>
  <si>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</si>
  <si>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</si>
  <si>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</si>
  <si>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</si>
  <si>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</si>
  <si>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</si>
  <si>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</si>
  <si>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</si>
  <si>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</si>
  <si>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</si>
  <si>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</si>
  <si>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</si>
  <si>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</si>
  <si>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</si>
  <si>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</si>
  <si>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</si>
  <si>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</si>
  <si>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</si>
  <si>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</si>
  <si>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</si>
  <si>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</si>
  <si>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</si>
  <si>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</si>
  <si>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</si>
  <si>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</si>
  <si>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</si>
  <si>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</si>
  <si>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</si>
  <si>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</si>
  <si>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</si>
  <si>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</si>
  <si>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</si>
  <si>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</si>
  <si>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</si>
  <si>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</si>
  <si>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</si>
  <si>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</si>
  <si>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</si>
  <si>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</si>
  <si>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</si>
  <si>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</si>
  <si>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</si>
  <si>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</si>
  <si>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</si>
  <si>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</si>
  <si>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</si>
  <si>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</si>
  <si>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</si>
  <si>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</si>
  <si>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</si>
  <si>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</si>
  <si>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</si>
  <si>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</si>
  <si>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</si>
  <si>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</si>
  <si>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</si>
  <si>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</si>
  <si>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</si>
  <si>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</si>
  <si>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</si>
  <si>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</si>
  <si>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</si>
  <si>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</si>
  <si>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</si>
  <si>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</si>
  <si>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</si>
  <si>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</si>
  <si>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</si>
  <si>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</si>
  <si>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</si>
  <si>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</si>
  <si>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</si>
  <si>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</si>
  <si>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</si>
  <si>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</si>
  <si>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</si>
  <si>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</si>
  <si>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</si>
  <si>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</si>
  <si>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</si>
  <si>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</si>
  <si>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</si>
  <si>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</si>
  <si>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</si>
  <si>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</si>
  <si>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</si>
  <si>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</si>
  <si>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</si>
  <si>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</si>
  <si>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</si>
  <si>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</si>
  <si>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</si>
  <si>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</si>
  <si>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</si>
  <si>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</si>
  <si>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</si>
  <si>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</si>
  <si>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</si>
  <si>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</si>
  <si>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</si>
  <si>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</si>
  <si>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</si>
  <si>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</si>
  <si>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</si>
  <si>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</si>
  <si>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</si>
  <si>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</si>
  <si>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</si>
  <si>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</si>
  <si>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</si>
  <si>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</si>
  <si>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</si>
  <si>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</si>
  <si>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</si>
  <si>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</si>
  <si>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</si>
  <si>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</si>
  <si>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</si>
  <si>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</si>
  <si>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</si>
  <si>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</si>
  <si>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</si>
  <si>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</si>
  <si>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</si>
  <si>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</si>
  <si>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</si>
  <si>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</si>
  <si>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</si>
  <si>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</si>
  <si>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</si>
  <si>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</si>
  <si>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</si>
  <si>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</si>
  <si>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</si>
  <si>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</si>
  <si>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</si>
  <si>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</si>
  <si>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</si>
  <si>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</si>
  <si>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</si>
  <si>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</si>
  <si>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</si>
  <si>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</si>
  <si>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</si>
  <si>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</si>
  <si>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</si>
  <si>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</si>
  <si>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</si>
  <si>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</si>
  <si>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</si>
  <si>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</si>
  <si>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</si>
  <si>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</si>
  <si>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</si>
  <si>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</si>
  <si>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</si>
  <si>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</si>
  <si>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</si>
  <si>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</si>
  <si>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</si>
  <si>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</si>
  <si>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</si>
  <si>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</si>
  <si>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</si>
  <si>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</si>
  <si>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</si>
  <si>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</si>
  <si>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</si>
  <si>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</si>
  <si>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</si>
  <si>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</si>
  <si>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</si>
  <si>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</si>
  <si>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</si>
  <si>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</si>
  <si>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</si>
  <si>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</si>
  <si>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</si>
  <si>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</si>
  <si>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</si>
  <si>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</si>
  <si>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</si>
  <si>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</si>
  <si>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</si>
  <si>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</si>
  <si>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</si>
  <si>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</si>
  <si>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</si>
  <si>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</si>
  <si>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</si>
  <si>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</si>
  <si>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</si>
  <si>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</si>
  <si>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</si>
  <si>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</si>
  <si>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</si>
  <si>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</si>
  <si>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</si>
  <si>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</si>
  <si>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</si>
  <si>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</si>
  <si>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</si>
  <si>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</si>
  <si>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</si>
  <si>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</si>
  <si>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</si>
  <si>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</si>
  <si>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</si>
  <si>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</si>
  <si>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</si>
  <si>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</si>
  <si>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</si>
  <si>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</si>
  <si>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</si>
  <si>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</si>
  <si>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</si>
  <si>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</si>
  <si>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</si>
  <si>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</si>
  <si>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</si>
  <si>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</si>
  <si>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</si>
  <si>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</si>
  <si>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</si>
  <si>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</si>
  <si>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</si>
  <si>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</si>
  <si>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</si>
  <si>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</si>
  <si>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</si>
  <si>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</si>
  <si>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</si>
  <si>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</si>
  <si>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</si>
  <si>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</si>
  <si>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</si>
  <si>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</si>
  <si>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</si>
  <si>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</si>
  <si>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</si>
  <si>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</si>
  <si>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</si>
  <si>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</si>
  <si>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</si>
  <si>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</si>
  <si>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</si>
  <si>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</si>
  <si>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</si>
  <si>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</si>
  <si>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</si>
  <si>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</si>
  <si>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</si>
  <si>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</si>
  <si>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</si>
  <si>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</si>
  <si>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</si>
  <si>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</si>
  <si>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</si>
  <si>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</si>
  <si>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</si>
  <si>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</si>
  <si>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</si>
  <si>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</si>
  <si>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</si>
  <si>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</si>
  <si>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</si>
  <si>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</si>
  <si>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</si>
  <si>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</si>
  <si>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</si>
  <si>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</si>
  <si>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</si>
  <si>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</si>
  <si>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</si>
  <si>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</si>
  <si>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</si>
  <si>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</si>
  <si>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</si>
  <si>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</si>
  <si>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</si>
  <si>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</si>
  <si>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</si>
  <si>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</si>
  <si>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</si>
  <si>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</si>
  <si>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</si>
  <si>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</si>
  <si>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</si>
  <si>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</si>
  <si>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</si>
  <si>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</si>
  <si>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</si>
  <si>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</si>
  <si>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</si>
  <si>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</si>
  <si>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</si>
  <si>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</si>
  <si>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</si>
  <si>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</si>
  <si>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</si>
  <si>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</si>
  <si>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</si>
  <si>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</si>
  <si>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</si>
  <si>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</si>
  <si>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</si>
  <si>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</si>
  <si>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</si>
  <si>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</si>
  <si>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</si>
  <si>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</si>
  <si>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</si>
  <si>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</si>
  <si>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</si>
  <si>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</si>
  <si>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</si>
  <si>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</si>
  <si>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</si>
  <si>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</si>
  <si>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</si>
  <si>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</si>
  <si>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</si>
  <si>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</si>
  <si>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</si>
  <si>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</si>
  <si>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</si>
  <si>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</si>
  <si>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</si>
  <si>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</si>
  <si>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</si>
  <si>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</si>
  <si>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</si>
  <si>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</si>
  <si>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</si>
  <si>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</si>
  <si>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</si>
  <si>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</si>
  <si>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</si>
  <si>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</si>
  <si>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</si>
  <si>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</si>
  <si>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</si>
  <si>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</si>
  <si>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</si>
  <si>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</si>
  <si>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</si>
  <si>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</si>
  <si>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</si>
  <si>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</si>
  <si>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</si>
  <si>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</si>
  <si>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</si>
  <si>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</si>
  <si>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</si>
  <si>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</si>
  <si>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</si>
  <si>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</si>
  <si>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</si>
  <si>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</si>
  <si>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</si>
  <si>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</si>
  <si>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</si>
  <si>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</si>
  <si>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</si>
  <si>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</si>
  <si>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</si>
  <si>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</si>
  <si>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</si>
  <si>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</si>
  <si>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</si>
  <si>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</si>
  <si>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</si>
  <si>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</si>
  <si>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</si>
  <si>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</si>
  <si>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</si>
  <si>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</si>
  <si>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</si>
  <si>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</si>
  <si>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</si>
  <si>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</si>
  <si>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</si>
  <si>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</si>
  <si>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</si>
  <si>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</si>
  <si>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</si>
  <si>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</si>
  <si>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</si>
  <si>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</si>
  <si>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</si>
  <si>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</si>
  <si>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</si>
  <si>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</si>
  <si>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</si>
  <si>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</si>
  <si>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</si>
  <si>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</si>
  <si>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</si>
  <si>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</si>
  <si>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</si>
  <si>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</si>
  <si>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</si>
  <si>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</si>
  <si>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</si>
  <si>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</si>
  <si>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</si>
  <si>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</si>
  <si>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</si>
  <si>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</si>
  <si>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</si>
  <si>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</si>
  <si>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</si>
  <si>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</si>
  <si>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</si>
  <si>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</si>
  <si>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</si>
  <si>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</si>
  <si>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</si>
  <si>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</si>
  <si>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</si>
  <si>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</si>
  <si>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</si>
  <si>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</si>
  <si>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</si>
  <si>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</si>
  <si>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</si>
  <si>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</si>
  <si>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</si>
  <si>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</si>
  <si>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</si>
  <si>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</si>
  <si>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</si>
  <si>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</si>
  <si>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</si>
  <si>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</si>
  <si>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</si>
  <si>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</si>
  <si>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</si>
  <si>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</si>
  <si>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</si>
  <si>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</si>
  <si>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</si>
  <si>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</si>
  <si>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</si>
  <si>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</si>
  <si>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</si>
  <si>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</si>
  <si>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</si>
  <si>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</si>
  <si>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</si>
  <si>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</si>
  <si>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</si>
  <si>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</si>
  <si>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</si>
  <si>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</si>
  <si>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</si>
  <si>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</si>
  <si>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</si>
  <si>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</si>
  <si>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</si>
  <si>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</si>
  <si>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</si>
  <si>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</si>
  <si>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</si>
  <si>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</si>
  <si>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</si>
  <si>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</si>
  <si>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</si>
  <si>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</si>
  <si>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</si>
  <si>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</si>
  <si>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</si>
  <si>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</si>
  <si>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</si>
  <si>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</si>
  <si>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</si>
  <si>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</si>
  <si>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</si>
  <si>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</si>
  <si>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</si>
  <si>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</si>
  <si>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</si>
  <si>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</si>
  <si>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</si>
  <si>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</si>
  <si>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</si>
  <si>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</si>
  <si>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</si>
  <si>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</si>
  <si>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</si>
  <si>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</si>
  <si>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</si>
  <si>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</si>
  <si>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</si>
  <si>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</si>
  <si>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</si>
  <si>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</si>
  <si>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</si>
  <si>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</si>
  <si>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</si>
  <si>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</si>
  <si>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</si>
  <si>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</si>
  <si>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</si>
  <si>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</si>
  <si>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</si>
  <si>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</si>
  <si>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</si>
  <si>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</si>
  <si>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</si>
  <si>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</si>
  <si>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</si>
  <si>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</si>
  <si>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</si>
  <si>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</si>
  <si>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</si>
  <si>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</si>
  <si>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</si>
  <si>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</si>
  <si>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</si>
  <si>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</si>
  <si>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</si>
  <si>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</si>
  <si>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</si>
  <si>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</si>
  <si>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</si>
  <si>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</si>
  <si>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</si>
  <si>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</si>
  <si>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</si>
  <si>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</si>
  <si>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</si>
  <si>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</si>
  <si>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</si>
  <si>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</si>
  <si>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</si>
  <si>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</si>
  <si>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</si>
  <si>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</si>
  <si>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</si>
  <si>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</si>
  <si>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</si>
  <si>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</si>
  <si>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</si>
  <si>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</si>
  <si>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</si>
  <si>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</si>
  <si>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</si>
  <si>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</si>
  <si>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</si>
  <si>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</si>
  <si>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</si>
  <si>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</si>
  <si>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</si>
  <si>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</si>
  <si>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</si>
  <si>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</si>
  <si>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</si>
  <si>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</si>
  <si>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</si>
  <si>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</si>
  <si>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</si>
  <si>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</si>
  <si>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</si>
  <si>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</si>
  <si>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</si>
  <si>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</si>
  <si>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</si>
  <si>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</si>
  <si>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</si>
  <si>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</si>
  <si>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</si>
  <si>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</si>
  <si>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</si>
  <si>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</si>
  <si>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</si>
  <si>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</si>
  <si>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</si>
  <si>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</si>
  <si>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</si>
  <si>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</si>
  <si>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</si>
  <si>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</si>
  <si>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</si>
  <si>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</si>
  <si>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</si>
  <si>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</si>
  <si>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</si>
  <si>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</si>
  <si>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</si>
  <si>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</si>
  <si>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</si>
  <si>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</si>
  <si>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</si>
  <si>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</si>
  <si>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</si>
  <si>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</si>
  <si>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</si>
  <si>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</si>
  <si>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</si>
  <si>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</si>
  <si>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</si>
  <si>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</si>
  <si>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</si>
  <si>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</si>
  <si>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</si>
  <si>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</si>
  <si>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</si>
  <si>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</si>
  <si>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</si>
  <si>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</si>
  <si>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</si>
  <si>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</si>
  <si>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</si>
  <si>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</si>
  <si>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</si>
  <si>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</si>
  <si>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</si>
  <si>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</si>
  <si>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</si>
  <si>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</si>
  <si>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</si>
  <si>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</si>
  <si>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</si>
  <si>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</si>
  <si>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</si>
  <si>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</si>
  <si>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</si>
  <si>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</si>
  <si>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</si>
  <si>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</si>
  <si>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</si>
  <si>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</si>
  <si>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</si>
  <si>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</si>
  <si>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</si>
  <si>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</si>
  <si>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</si>
  <si>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</si>
  <si>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</si>
  <si>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</si>
  <si>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</si>
  <si>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</si>
  <si>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</si>
  <si>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</si>
  <si>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</si>
  <si>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</si>
  <si>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</si>
  <si>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</si>
  <si>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</si>
  <si>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</si>
  <si>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</si>
  <si>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</si>
  <si>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</si>
  <si>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</si>
  <si>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</si>
  <si>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</si>
  <si>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</si>
  <si>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</si>
  <si>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</si>
  <si>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</si>
  <si>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</si>
  <si>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</si>
  <si>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</si>
  <si>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</si>
  <si>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</si>
  <si>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</si>
  <si>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</si>
  <si>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</si>
  <si>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</si>
  <si>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</si>
  <si>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</si>
  <si>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</si>
  <si>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</si>
  <si>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</si>
  <si>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</si>
  <si>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</si>
  <si>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</si>
  <si>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</si>
  <si>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</si>
  <si>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</si>
  <si>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</si>
  <si>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</si>
  <si>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</si>
  <si>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</si>
  <si>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</si>
  <si>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</si>
  <si>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</si>
  <si>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</si>
  <si>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</si>
  <si>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</si>
  <si>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</si>
  <si>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</si>
  <si>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</si>
  <si>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</si>
  <si>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</si>
  <si>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</si>
  <si>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</si>
  <si>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</si>
  <si>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</si>
  <si>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</si>
  <si>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</si>
  <si>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</si>
  <si>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</si>
  <si>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</si>
  <si>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</si>
  <si>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</si>
  <si>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</si>
  <si>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</si>
  <si>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</si>
  <si>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</si>
  <si>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</si>
  <si>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</si>
  <si>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</si>
  <si>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</si>
  <si>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</si>
  <si>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</si>
  <si>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</si>
  <si>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</si>
  <si>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</si>
  <si>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</si>
  <si>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</si>
  <si>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</si>
  <si>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</si>
  <si>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</si>
  <si>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</si>
  <si>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</si>
  <si>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</si>
  <si>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</si>
  <si>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</si>
  <si>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</si>
  <si>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</si>
  <si>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</si>
  <si>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</si>
  <si>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</si>
  <si>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</si>
  <si>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</si>
  <si>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</si>
  <si>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</si>
  <si>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</si>
  <si>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</si>
  <si>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</si>
  <si>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</si>
  <si>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</si>
  <si>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</si>
  <si>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</si>
  <si>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</si>
  <si>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</si>
  <si>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</si>
  <si>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</si>
  <si>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</si>
  <si>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</si>
  <si>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</si>
  <si>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</si>
  <si>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</si>
  <si>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</si>
  <si>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</si>
  <si>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</si>
  <si>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</si>
  <si>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</si>
  <si>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</si>
  <si>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</si>
  <si>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</si>
  <si>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</si>
  <si>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</si>
  <si>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</si>
  <si>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</si>
  <si>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</si>
  <si>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</si>
  <si>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</si>
  <si>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</si>
  <si>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</si>
  <si>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</si>
  <si>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</si>
  <si>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</si>
  <si>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</si>
  <si>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</si>
  <si>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</si>
  <si>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</si>
  <si>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</si>
  <si>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</si>
  <si>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</si>
  <si>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</si>
  <si>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</si>
  <si>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</si>
  <si>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</si>
  <si>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</si>
  <si>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</si>
  <si>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</si>
  <si>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</si>
  <si>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</si>
  <si>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</si>
  <si>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</si>
  <si>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</si>
  <si>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</si>
  <si>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</si>
  <si>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</si>
  <si>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</si>
  <si>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</si>
  <si>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</si>
  <si>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</si>
  <si>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</si>
  <si>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</si>
  <si>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</si>
  <si>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</si>
  <si>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</si>
  <si>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</si>
  <si>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</si>
  <si>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</si>
  <si>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</si>
  <si>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</si>
  <si>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</si>
  <si>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</si>
  <si>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</si>
  <si>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</si>
  <si>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</si>
  <si>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</si>
  <si>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</si>
  <si>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</si>
  <si>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</si>
  <si>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</si>
  <si>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</si>
  <si>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</si>
  <si>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</si>
  <si>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</si>
  <si>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</si>
  <si>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</si>
  <si>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</si>
  <si>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</si>
  <si>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</si>
  <si>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</si>
  <si>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</si>
  <si>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</si>
  <si>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</si>
  <si>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</si>
  <si>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</si>
  <si>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</si>
  <si>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</si>
  <si>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</si>
  <si>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</si>
  <si>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</si>
  <si>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</si>
  <si>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</si>
  <si>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</si>
  <si>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</si>
  <si>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</si>
  <si>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</si>
  <si>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</si>
  <si>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</si>
  <si>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</si>
  <si>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</si>
  <si>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</si>
  <si>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</si>
  <si>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</si>
  <si>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</si>
  <si>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</si>
  <si>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</si>
  <si>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</si>
  <si>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</si>
  <si>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</si>
  <si>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</si>
  <si>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</si>
  <si>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</si>
  <si>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</si>
  <si>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</si>
  <si>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</si>
  <si>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</si>
  <si>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</si>
  <si>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</si>
  <si>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</si>
  <si>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</si>
  <si>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</si>
  <si>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</si>
  <si>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</si>
  <si>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</si>
  <si>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</si>
  <si>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</si>
  <si>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</si>
  <si>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</si>
  <si>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</si>
  <si>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</si>
  <si>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</si>
  <si>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</si>
  <si>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</si>
  <si>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</si>
  <si>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</si>
  <si>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</si>
  <si>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</si>
  <si>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</si>
  <si>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</si>
  <si>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</si>
  <si>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</si>
  <si>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</si>
  <si>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</si>
  <si>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</si>
  <si>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</si>
  <si>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</si>
  <si>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</si>
  <si>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</si>
  <si>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</si>
  <si>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</si>
  <si>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</si>
  <si>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</si>
  <si>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</si>
  <si>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</si>
  <si>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</si>
  <si>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</si>
  <si>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</si>
  <si>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</si>
  <si>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</si>
  <si>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</si>
  <si>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</si>
  <si>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</si>
  <si>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</si>
  <si>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</si>
  <si>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</si>
  <si>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</si>
  <si>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</si>
  <si>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</si>
  <si>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</si>
  <si>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</si>
  <si>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</si>
  <si>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</si>
  <si>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</si>
  <si>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</si>
  <si>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</si>
  <si>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</si>
  <si>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</si>
  <si>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</si>
  <si>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</si>
  <si>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</si>
  <si>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</si>
  <si>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</si>
  <si>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</si>
  <si>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</si>
  <si>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</si>
  <si>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</si>
  <si>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</si>
  <si>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</si>
  <si>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</si>
  <si>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</si>
  <si>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</si>
  <si>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</si>
  <si>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</si>
  <si>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</si>
  <si>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</si>
  <si>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</si>
  <si>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</si>
  <si>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</si>
  <si>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</si>
  <si>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</si>
  <si>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</si>
  <si>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</si>
  <si>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</si>
  <si>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</si>
  <si>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</si>
  <si>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</si>
  <si>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</si>
  <si>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</si>
  <si>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</si>
  <si>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</si>
  <si>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</si>
  <si>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</si>
  <si>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</si>
  <si>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</si>
  <si>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</si>
  <si>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</si>
  <si>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</si>
  <si>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</si>
  <si>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</si>
  <si>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</si>
  <si>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</si>
  <si>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</si>
  <si>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</si>
  <si>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</si>
  <si>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</si>
  <si>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</si>
  <si>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</si>
  <si>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</si>
  <si>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</si>
  <si>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</si>
  <si>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</si>
  <si>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</si>
  <si>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</si>
  <si>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</si>
  <si>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</si>
  <si>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</si>
  <si>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</si>
  <si>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</si>
  <si>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</si>
  <si>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</si>
  <si>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</si>
  <si>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</si>
  <si>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</si>
  <si>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</si>
  <si>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</si>
  <si>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</si>
  <si>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</si>
  <si>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</si>
  <si>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</si>
  <si>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</si>
  <si>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</si>
  <si>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</si>
  <si>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</si>
  <si>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</si>
  <si>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</si>
  <si>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</si>
  <si>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</si>
  <si>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</si>
  <si>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</si>
  <si>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</si>
  <si>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</si>
  <si>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</si>
  <si>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</si>
  <si>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</si>
  <si>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</si>
  <si>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</si>
  <si>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</si>
  <si>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</si>
  <si>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</si>
  <si>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</si>
  <si>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</si>
  <si>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</si>
  <si>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</si>
  <si>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</si>
  <si>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</si>
  <si>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</si>
  <si>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</si>
  <si>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</si>
  <si>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</si>
  <si>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</si>
  <si>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</si>
  <si>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</si>
  <si>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</si>
  <si>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</si>
  <si>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</si>
  <si>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</si>
  <si>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</si>
  <si>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</si>
  <si>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</si>
  <si>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</si>
  <si>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</si>
  <si>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</si>
  <si>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</si>
  <si>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</si>
  <si>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</si>
  <si>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</si>
  <si>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</si>
  <si>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</si>
  <si>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</si>
  <si>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</si>
  <si>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</si>
  <si>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</si>
  <si>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</si>
  <si>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</si>
  <si>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</si>
  <si>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</si>
  <si>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</si>
  <si>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</si>
  <si>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</si>
  <si>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</si>
  <si>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</si>
  <si>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</si>
  <si>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</si>
  <si>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</si>
  <si>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</si>
  <si>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</si>
  <si>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</si>
  <si>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</si>
  <si>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</si>
  <si>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</si>
  <si>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</si>
  <si>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</si>
  <si>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</si>
  <si>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</si>
  <si>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</si>
  <si>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</si>
  <si>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</si>
  <si>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</si>
  <si>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</si>
  <si>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</si>
  <si>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</si>
  <si>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</si>
  <si>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</si>
  <si>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</si>
  <si>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</si>
  <si>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</si>
  <si>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</si>
  <si>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</si>
  <si>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</si>
  <si>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</si>
  <si>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</si>
  <si>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</si>
  <si>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</si>
  <si>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</si>
  <si>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</si>
  <si>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</si>
  <si>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</si>
  <si>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</si>
  <si>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</si>
  <si>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</si>
  <si>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</si>
  <si>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</si>
  <si>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</si>
  <si>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</si>
  <si>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</si>
  <si>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</si>
  <si>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</si>
  <si>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</si>
  <si>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</si>
  <si>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</si>
  <si>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</si>
  <si>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</si>
  <si>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</si>
  <si>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</si>
  <si>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</si>
  <si>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</si>
  <si>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</si>
  <si>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</si>
  <si>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</si>
  <si>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</si>
  <si>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</si>
  <si>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</si>
  <si>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</si>
  <si>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</si>
  <si>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</si>
  <si>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</si>
  <si>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</si>
  <si>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</si>
  <si>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</si>
  <si>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</si>
  <si>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</si>
  <si>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</si>
  <si>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</si>
  <si>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</si>
  <si>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</si>
  <si>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</si>
  <si>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</si>
  <si>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</si>
  <si>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</si>
  <si>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</si>
  <si>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</si>
  <si>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</si>
  <si>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</si>
  <si>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</si>
  <si>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</si>
  <si>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</si>
  <si>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</si>
  <si>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</si>
  <si>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</si>
  <si>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</si>
  <si>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</si>
  <si>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</si>
  <si>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</si>
  <si>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</si>
  <si>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</si>
  <si>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</si>
  <si>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</si>
  <si>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</si>
  <si>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</si>
  <si>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</si>
  <si>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</si>
  <si>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</si>
  <si>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</si>
  <si>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</si>
  <si>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</si>
  <si>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</si>
  <si>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</si>
  <si>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</si>
  <si>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</si>
  <si>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</si>
  <si>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</si>
  <si>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</si>
  <si>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</si>
  <si>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</si>
  <si>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</si>
  <si>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</si>
  <si>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</si>
  <si>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</si>
  <si>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</si>
  <si>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</si>
  <si>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</si>
  <si>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</si>
  <si>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</si>
  <si>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</si>
  <si>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</si>
  <si>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</si>
  <si>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</si>
  <si>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</si>
  <si>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</si>
  <si>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</si>
  <si>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</si>
  <si>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</si>
  <si>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</si>
  <si>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</si>
  <si>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</si>
  <si>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</si>
  <si>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</si>
  <si>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</si>
  <si>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</si>
  <si>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</si>
  <si>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</si>
  <si>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</si>
  <si>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</si>
  <si>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</si>
  <si>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</si>
  <si>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</si>
  <si>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</si>
  <si>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</si>
  <si>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</si>
  <si>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</si>
  <si>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</si>
  <si>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</si>
  <si>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</si>
  <si>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</si>
  <si>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</si>
  <si>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</si>
  <si>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</si>
  <si>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</si>
  <si>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</si>
  <si>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</si>
  <si>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</si>
  <si>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</si>
  <si>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</si>
  <si>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</si>
  <si>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</si>
  <si>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</si>
  <si>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</si>
  <si>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</si>
  <si>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</si>
  <si>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</si>
  <si>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</si>
  <si>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</si>
  <si>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</si>
  <si>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</si>
  <si>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</si>
  <si>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</si>
  <si>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</si>
  <si>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</si>
  <si>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</si>
  <si>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</si>
  <si>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</si>
  <si>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</si>
  <si>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</si>
  <si>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</si>
  <si>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</si>
  <si>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</si>
  <si>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</si>
  <si>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</si>
  <si>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</si>
  <si>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</si>
  <si>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</si>
  <si>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</si>
  <si>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</si>
  <si>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</si>
  <si>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</si>
  <si>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</si>
  <si>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</si>
  <si>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</si>
  <si>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</si>
  <si>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</si>
  <si>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</si>
  <si>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</si>
  <si>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</si>
  <si>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</si>
  <si>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</si>
  <si>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</si>
  <si>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</si>
  <si>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</si>
  <si>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</si>
  <si>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</si>
  <si>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</si>
  <si>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</si>
  <si>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</si>
  <si>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</si>
  <si>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</si>
  <si>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</si>
  <si>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</si>
  <si>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</si>
  <si>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</si>
  <si>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</si>
  <si>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</si>
  <si>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</si>
  <si>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</si>
  <si>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</si>
  <si>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</si>
  <si>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</si>
  <si>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</si>
  <si>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</si>
  <si>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</si>
  <si>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</si>
  <si>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</si>
  <si>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</si>
  <si>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</si>
  <si>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</si>
  <si>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</si>
  <si>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</si>
  <si>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</si>
  <si>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</si>
  <si>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</si>
  <si>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</si>
  <si>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</si>
  <si>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</si>
  <si>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</si>
  <si>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</si>
  <si>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</si>
  <si>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</si>
  <si>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</si>
  <si>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</si>
  <si>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</si>
  <si>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</si>
  <si>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</si>
  <si>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</si>
  <si>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</si>
  <si>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</si>
  <si>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</si>
  <si>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</si>
  <si>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</si>
  <si>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</si>
  <si>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</si>
  <si>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</si>
  <si>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</si>
  <si>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</si>
  <si>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</si>
  <si>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</si>
  <si>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</si>
  <si>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</si>
  <si>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</si>
  <si>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</si>
  <si>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</si>
  <si>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</si>
  <si>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</si>
  <si>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</si>
  <si>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</si>
  <si>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</si>
  <si>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</si>
  <si>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</si>
  <si>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</si>
  <si>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</si>
  <si>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</si>
  <si>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</si>
  <si>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</si>
  <si>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</si>
  <si>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</si>
  <si>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</si>
  <si>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</si>
  <si>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</si>
  <si>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</si>
  <si>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</si>
  <si>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</si>
  <si>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</si>
  <si>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</si>
  <si>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</si>
  <si>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</si>
  <si>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</si>
  <si>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</si>
  <si>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</si>
  <si>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</si>
  <si>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</si>
  <si>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</si>
  <si>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</si>
  <si>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</si>
  <si>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</si>
  <si>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</si>
  <si>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</si>
  <si>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</si>
  <si>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</si>
  <si>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</si>
  <si>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</si>
  <si>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</si>
  <si>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</si>
  <si>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</si>
  <si>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</si>
  <si>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</si>
  <si>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</si>
  <si>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</si>
  <si>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</si>
  <si>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</si>
  <si>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</si>
  <si>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</si>
  <si>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</si>
  <si>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</si>
  <si>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</si>
  <si>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</si>
  <si>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</si>
  <si>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</si>
  <si>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</si>
  <si>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</si>
  <si>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</si>
  <si>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</si>
  <si>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</si>
  <si>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</si>
  <si>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</si>
  <si>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</si>
  <si>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</si>
  <si>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</si>
  <si>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</si>
  <si>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</si>
  <si>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</si>
  <si>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</si>
  <si>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</si>
  <si>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</si>
  <si>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</si>
  <si>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</si>
  <si>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</si>
  <si>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</si>
  <si>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</si>
  <si>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</si>
  <si>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</si>
  <si>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</si>
  <si>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</si>
  <si>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</si>
  <si>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</si>
  <si>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</si>
  <si>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</si>
  <si>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</si>
  <si>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</si>
  <si>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</si>
  <si>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</si>
  <si>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</si>
  <si>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</si>
  <si>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</si>
  <si>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</si>
  <si>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</si>
  <si>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</si>
  <si>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</si>
  <si>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</si>
  <si>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</si>
  <si>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</si>
  <si>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</si>
  <si>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</si>
  <si>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</si>
  <si>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</si>
  <si>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</si>
  <si>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</si>
  <si>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</si>
  <si>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</si>
  <si>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</si>
  <si>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</si>
  <si>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</si>
  <si>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</si>
  <si>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</si>
  <si>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</si>
  <si>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</si>
  <si>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</si>
  <si>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</si>
  <si>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</si>
  <si>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</si>
  <si>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</si>
  <si>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</si>
  <si>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</si>
  <si>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</si>
  <si>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</si>
  <si>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</si>
  <si>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</si>
  <si>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</si>
  <si>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</si>
  <si>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</si>
  <si>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</si>
  <si>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</si>
  <si>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</si>
  <si>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</si>
  <si>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</si>
  <si>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</si>
  <si>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</si>
  <si>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</si>
  <si>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</si>
  <si>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</si>
  <si>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</si>
  <si>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</si>
  <si>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</si>
  <si>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</si>
  <si>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</si>
  <si>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</si>
  <si>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</si>
  <si>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</si>
  <si>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</si>
  <si>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</si>
  <si>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</si>
  <si>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</si>
  <si>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</si>
  <si>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</si>
  <si>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</si>
  <si>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</si>
  <si>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</si>
  <si>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</si>
  <si>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</si>
  <si>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</si>
  <si>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</si>
  <si>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</si>
  <si>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</si>
  <si>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</si>
  <si>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</si>
  <si>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</si>
  <si>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</si>
  <si>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</si>
  <si>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</si>
  <si>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</si>
  <si>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</si>
  <si>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</si>
  <si>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</si>
  <si>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</si>
  <si>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</si>
  <si>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</si>
  <si>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</si>
  <si>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</si>
  <si>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</si>
  <si>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</si>
  <si>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</si>
  <si>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</si>
  <si>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</si>
  <si>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</si>
  <si>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</si>
  <si>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</si>
  <si>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</si>
  <si>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</si>
  <si>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</si>
  <si>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</si>
  <si>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</si>
  <si>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</si>
  <si>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</si>
  <si>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</si>
  <si>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</si>
  <si>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</si>
  <si>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</si>
  <si>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</si>
  <si>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</si>
  <si>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</si>
  <si>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</si>
  <si>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</si>
  <si>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</si>
  <si>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</si>
  <si>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</si>
  <si>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</si>
  <si>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</si>
  <si>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</si>
  <si>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</si>
  <si>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</si>
  <si>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</si>
  <si>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</si>
  <si>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</si>
  <si>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</si>
  <si>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</si>
  <si>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</si>
  <si>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</si>
  <si>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</si>
  <si>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</si>
  <si>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</si>
  <si>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</si>
  <si>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</si>
  <si>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</si>
  <si>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</si>
  <si>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</si>
  <si>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</si>
  <si>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</si>
  <si>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</si>
  <si>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</si>
  <si>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</si>
  <si>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</si>
  <si>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</si>
  <si>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</si>
  <si>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</si>
  <si>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</si>
  <si>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</si>
  <si>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</si>
  <si>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</si>
  <si>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</si>
  <si>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</si>
  <si>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</si>
  <si>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</si>
  <si>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</si>
  <si>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</si>
  <si>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</si>
  <si>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</si>
  <si>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</si>
  <si>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</si>
  <si>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</si>
  <si>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</si>
  <si>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</si>
  <si>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</si>
  <si>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</si>
  <si>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</si>
  <si>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</si>
  <si>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</si>
  <si>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</si>
  <si>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</si>
  <si>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</si>
  <si>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</si>
  <si>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</si>
  <si>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</si>
  <si>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</si>
  <si>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</si>
  <si>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</si>
  <si>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</si>
  <si>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</si>
  <si>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</si>
  <si>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</si>
  <si>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</si>
  <si>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</si>
  <si>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</si>
  <si>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</si>
  <si>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</si>
  <si>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</si>
  <si>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</si>
  <si>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</si>
  <si>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</si>
  <si>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</si>
  <si>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</si>
  <si>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</si>
  <si>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</si>
  <si>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</si>
  <si>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</si>
  <si>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</si>
  <si>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</si>
  <si>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</si>
  <si>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</si>
  <si>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</si>
  <si>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</si>
  <si>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</si>
  <si>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</si>
  <si>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</si>
  <si>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</si>
  <si>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</si>
  <si>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</si>
  <si>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</si>
  <si>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</si>
  <si>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</si>
  <si>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</si>
  <si>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</si>
  <si>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</si>
  <si>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</si>
  <si>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</si>
  <si>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</si>
  <si>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</si>
  <si>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</si>
  <si>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</si>
  <si>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</si>
  <si>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</si>
  <si>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</si>
  <si>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</si>
  <si>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</si>
  <si>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</si>
  <si>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</si>
  <si>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</si>
  <si>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</si>
  <si>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</si>
  <si>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</si>
  <si>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</si>
  <si>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</si>
  <si>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</si>
  <si>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</si>
  <si>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</si>
  <si>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</si>
  <si>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</si>
  <si>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</si>
  <si>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</si>
  <si>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</si>
  <si>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</si>
  <si>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</si>
  <si>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</si>
  <si>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</si>
  <si>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</si>
  <si>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</si>
  <si>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</si>
  <si>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</si>
  <si>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</si>
  <si>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</si>
  <si>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</si>
  <si>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</si>
  <si>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</si>
  <si>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</si>
  <si>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</si>
  <si>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</si>
  <si>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</si>
  <si>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</si>
  <si>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</si>
  <si>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</si>
  <si>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</si>
  <si>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</si>
  <si>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</si>
  <si>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</si>
  <si>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</si>
  <si>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</si>
  <si>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</si>
  <si>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</si>
  <si>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</si>
  <si>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</si>
  <si>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</si>
  <si>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</si>
  <si>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</si>
  <si>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</si>
  <si>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</si>
  <si>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</si>
  <si>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</si>
  <si>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</si>
  <si>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</si>
  <si>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</si>
  <si>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</si>
  <si>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</si>
  <si>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</si>
  <si>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</si>
  <si>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</si>
  <si>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</si>
  <si>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</si>
  <si>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</si>
  <si>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</si>
  <si>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</si>
  <si>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</si>
  <si>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</si>
  <si>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</si>
  <si>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</si>
  <si>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</si>
  <si>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</si>
  <si>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</si>
  <si>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</si>
  <si>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</si>
  <si>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</si>
  <si>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</si>
  <si>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</si>
  <si>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</si>
  <si>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</si>
  <si>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</si>
  <si>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</si>
  <si>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</si>
  <si>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</si>
  <si>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</si>
  <si>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</si>
  <si>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</si>
  <si>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</si>
  <si>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</si>
  <si>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</si>
  <si>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</si>
  <si>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</si>
  <si>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</si>
  <si>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</si>
  <si>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</si>
  <si>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</si>
  <si>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</si>
  <si>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</si>
  <si>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</si>
  <si>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</si>
  <si>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</si>
  <si>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</si>
  <si>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</si>
  <si>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</si>
  <si>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</si>
  <si>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</si>
  <si>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</si>
  <si>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</si>
  <si>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</si>
  <si>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</si>
  <si>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</si>
  <si>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</si>
  <si>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</si>
  <si>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</si>
  <si>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</si>
  <si>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</si>
  <si>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</si>
  <si>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</si>
  <si>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</si>
  <si>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</si>
  <si>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</si>
  <si>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</si>
  <si>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</si>
  <si>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</si>
  <si>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</si>
  <si>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</si>
  <si>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</si>
  <si>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</si>
  <si>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</si>
  <si>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</si>
  <si>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</si>
  <si>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</si>
  <si>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</si>
  <si>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</si>
  <si>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</si>
  <si>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</si>
  <si>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</si>
  <si>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</si>
  <si>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</si>
  <si>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</si>
  <si>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</si>
  <si>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</si>
  <si>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</si>
  <si>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</si>
  <si>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</si>
  <si>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</si>
  <si>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</si>
  <si>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</si>
  <si>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</si>
  <si>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</si>
  <si>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</si>
  <si>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</si>
  <si>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</si>
  <si>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</si>
  <si>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</si>
  <si>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</si>
  <si>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</si>
  <si>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</si>
  <si>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</si>
  <si>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</si>
  <si>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</si>
  <si>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</si>
  <si>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</si>
  <si>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</si>
  <si>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</si>
  <si>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</si>
  <si>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</si>
  <si>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</si>
  <si>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</si>
  <si>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</si>
  <si>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</si>
  <si>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</si>
  <si>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</si>
  <si>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</si>
  <si>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</si>
  <si>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</si>
  <si>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</si>
  <si>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</si>
  <si>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</si>
  <si>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</si>
  <si>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</si>
  <si>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</si>
  <si>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</si>
  <si>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</si>
  <si>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</si>
  <si>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</si>
  <si>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</si>
  <si>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</si>
  <si>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</si>
  <si>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</si>
  <si>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</si>
  <si>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</si>
  <si>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</si>
  <si>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</si>
  <si>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</si>
  <si>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</si>
  <si>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</si>
  <si>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</si>
  <si>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</si>
  <si>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</si>
  <si>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</si>
  <si>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</si>
  <si>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</si>
  <si>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</si>
  <si>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</si>
  <si>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</si>
  <si>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</si>
  <si>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</si>
  <si>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</si>
  <si>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</si>
  <si>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</si>
  <si>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</si>
  <si>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</si>
  <si>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</si>
  <si>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</si>
  <si>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</si>
  <si>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</si>
  <si>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</si>
  <si>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</si>
  <si>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</si>
  <si>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</si>
  <si>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</si>
  <si>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</si>
  <si>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</si>
  <si>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</si>
  <si>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</si>
  <si>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</si>
  <si>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</si>
  <si>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</si>
  <si>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</si>
  <si>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</si>
  <si>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</si>
  <si>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</si>
  <si>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</si>
  <si>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</si>
  <si>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</si>
  <si>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</si>
  <si>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</si>
  <si>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</si>
  <si>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</si>
  <si>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</si>
  <si>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</si>
  <si>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</si>
  <si>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</si>
  <si>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</si>
  <si>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</si>
  <si>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</si>
  <si>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</si>
  <si>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</si>
  <si>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</si>
  <si>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</si>
  <si>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</si>
  <si>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</si>
  <si>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</si>
  <si>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</si>
  <si>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</si>
  <si>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</si>
  <si>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</si>
  <si>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</si>
  <si>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</si>
  <si>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</si>
  <si>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</si>
  <si>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</si>
  <si>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</si>
  <si>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</si>
  <si>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</si>
  <si>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</si>
  <si>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</si>
  <si>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</si>
  <si>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</si>
  <si>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</si>
  <si>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</si>
  <si>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</si>
  <si>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</si>
  <si>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</si>
  <si>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</si>
  <si>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</si>
  <si>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</si>
  <si>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</si>
  <si>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</si>
  <si>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</si>
  <si>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</si>
  <si>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</si>
  <si>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</si>
  <si>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</si>
  <si>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</si>
  <si>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</si>
  <si>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</si>
  <si>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</si>
  <si>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</si>
  <si>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</si>
  <si>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</si>
  <si>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</si>
  <si>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</si>
  <si>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</si>
  <si>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</si>
  <si>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</si>
  <si>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</si>
  <si>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</si>
  <si>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</si>
  <si>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</si>
  <si>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</si>
  <si>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</si>
  <si>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</si>
  <si>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</si>
  <si>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</si>
  <si>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</si>
  <si>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</si>
  <si>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</si>
  <si>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</si>
  <si>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</si>
  <si>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</si>
  <si>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</si>
  <si>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</si>
  <si>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</si>
  <si>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</si>
  <si>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</si>
  <si>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</si>
  <si>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</si>
  <si>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</si>
  <si>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</si>
  <si>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</si>
  <si>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</si>
  <si>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</si>
  <si>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</si>
  <si>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</si>
  <si>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</si>
  <si>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</si>
  <si>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</si>
  <si>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</si>
  <si>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</si>
  <si>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</si>
  <si>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</si>
  <si>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</si>
  <si>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</si>
  <si>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</si>
  <si>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</si>
  <si>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</si>
  <si>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</si>
  <si>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</si>
  <si>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</si>
  <si>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</si>
  <si>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</si>
  <si>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</si>
  <si>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</si>
  <si>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</si>
  <si>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</si>
  <si>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</si>
  <si>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</si>
  <si>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</si>
  <si>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</si>
  <si>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</si>
  <si>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</si>
  <si>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</si>
  <si>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</si>
  <si>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</si>
  <si>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</si>
  <si>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</si>
  <si>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</si>
  <si>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</si>
  <si>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</si>
  <si>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</si>
  <si>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</si>
  <si>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</si>
  <si>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</si>
  <si>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</si>
  <si>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</si>
  <si>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</si>
  <si>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</si>
  <si>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</si>
  <si>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</si>
  <si>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</si>
  <si>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</si>
  <si>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</si>
  <si>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</si>
  <si>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</si>
  <si>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</si>
  <si>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</si>
  <si>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</si>
  <si>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</si>
  <si>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</si>
  <si>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</si>
  <si>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</si>
  <si>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</si>
  <si>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</si>
  <si>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</si>
  <si>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</si>
  <si>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</si>
  <si>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</si>
  <si>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</si>
  <si>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</si>
  <si>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</si>
  <si>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</si>
  <si>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</si>
  <si>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</si>
  <si>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</si>
  <si>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</si>
  <si>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</si>
  <si>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</si>
  <si>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</si>
  <si>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</si>
  <si>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</si>
  <si>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</si>
  <si>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</si>
  <si>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</si>
  <si>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</si>
  <si>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</si>
  <si>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</si>
  <si>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</si>
  <si>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</si>
  <si>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</si>
  <si>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</si>
  <si>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</si>
  <si>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</si>
  <si>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</si>
  <si>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</si>
  <si>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</si>
  <si>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</si>
  <si>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</si>
  <si>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</si>
  <si>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</si>
  <si>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</si>
  <si>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</si>
  <si>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</si>
  <si>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</si>
  <si>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</si>
  <si>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</si>
  <si>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</si>
  <si>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</si>
  <si>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</si>
  <si>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</si>
  <si>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</si>
  <si>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</si>
  <si>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</si>
  <si>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</si>
  <si>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</si>
  <si>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</si>
  <si>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</si>
  <si>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</si>
  <si>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</si>
  <si>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</si>
  <si>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</si>
  <si>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</si>
  <si>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</si>
  <si>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</si>
  <si>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</si>
  <si>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</si>
  <si>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</si>
  <si>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</si>
  <si>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</si>
  <si>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</si>
  <si>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</si>
  <si>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</si>
  <si>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</si>
  <si>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</si>
  <si>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</si>
  <si>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</si>
  <si>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</si>
  <si>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</si>
  <si>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</si>
  <si>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</si>
  <si>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</si>
  <si>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</si>
  <si>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</si>
  <si>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</si>
  <si>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</si>
  <si>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</si>
  <si>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</si>
  <si>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</si>
  <si>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</si>
  <si>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</si>
  <si>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</si>
  <si>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</si>
  <si>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</si>
  <si>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</si>
  <si>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</si>
  <si>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</si>
  <si>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</si>
  <si>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</si>
  <si>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</si>
  <si>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</si>
  <si>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</si>
  <si>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</si>
  <si>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</si>
  <si>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</si>
  <si>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</si>
  <si>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</si>
  <si>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</si>
  <si>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</si>
  <si>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</si>
  <si>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</si>
  <si>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</si>
  <si>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</si>
  <si>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</si>
  <si>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</si>
  <si>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</si>
  <si>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</si>
  <si>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</si>
  <si>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</si>
  <si>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</si>
  <si>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</si>
  <si>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</si>
  <si>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</si>
  <si>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</si>
  <si>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</si>
  <si>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</si>
  <si>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</si>
  <si>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</si>
  <si>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</si>
  <si>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</si>
  <si>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</si>
  <si>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</si>
  <si>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</si>
  <si>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</si>
  <si>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</si>
  <si>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</si>
  <si>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</si>
  <si>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</si>
  <si>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</si>
  <si>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</si>
  <si>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</si>
  <si>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</si>
  <si>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</si>
  <si>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</si>
  <si>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</si>
  <si>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</si>
  <si>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</si>
  <si>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</si>
  <si>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</si>
  <si>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</si>
  <si>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</si>
  <si>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</si>
  <si>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</si>
  <si>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</si>
  <si>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</si>
  <si>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</si>
  <si>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</si>
  <si>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</si>
  <si>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</si>
  <si>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</si>
  <si>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</si>
  <si>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</si>
  <si>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</si>
  <si>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</si>
  <si>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</si>
  <si>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</si>
  <si>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</si>
  <si>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</si>
  <si>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</si>
  <si>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</si>
  <si>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</si>
  <si>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</si>
  <si>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</si>
  <si>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</si>
  <si>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</si>
  <si>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</si>
  <si>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</si>
  <si>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</si>
  <si>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</si>
  <si>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</si>
  <si>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</si>
  <si>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</si>
  <si>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</si>
  <si>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</si>
  <si>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</si>
  <si>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</si>
  <si>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</si>
  <si>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</si>
  <si>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</si>
  <si>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</si>
  <si>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</si>
  <si>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</si>
  <si>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</si>
  <si>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</si>
  <si>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</si>
  <si>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</si>
  <si>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</si>
  <si>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</si>
  <si>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</si>
  <si>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</si>
  <si>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</si>
  <si>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</si>
  <si>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</si>
  <si>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</si>
  <si>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</si>
  <si>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</si>
  <si>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</si>
  <si>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</si>
  <si>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</si>
  <si>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</si>
  <si>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</si>
  <si>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</si>
  <si>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</si>
  <si>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</si>
  <si>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</si>
  <si>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</si>
  <si>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</si>
  <si>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</si>
  <si>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</si>
  <si>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</si>
  <si>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</si>
  <si>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</si>
  <si>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</si>
  <si>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</si>
  <si>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</si>
  <si>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</si>
  <si>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</si>
  <si>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</si>
  <si>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</si>
  <si>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</si>
  <si>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</si>
  <si>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</si>
  <si>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</si>
  <si>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</si>
  <si>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</si>
  <si>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</si>
  <si>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</si>
  <si>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</si>
  <si>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</si>
  <si>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</si>
  <si>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</si>
  <si>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</si>
  <si>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</si>
  <si>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</si>
  <si>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</si>
  <si>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</si>
  <si>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</si>
  <si>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</si>
  <si>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</si>
  <si>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</si>
  <si>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</si>
  <si>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</si>
  <si>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</si>
  <si>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</si>
  <si>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</si>
  <si>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</si>
  <si>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</si>
  <si>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</si>
  <si>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</si>
  <si>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</si>
  <si>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</si>
  <si>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</si>
  <si>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</si>
  <si>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</si>
  <si>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</si>
  <si>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</si>
  <si>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</si>
  <si>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</si>
  <si>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</si>
  <si>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</si>
  <si>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</si>
  <si>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</si>
  <si>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</si>
  <si>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</si>
  <si>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</si>
  <si>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</si>
  <si>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</si>
  <si>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</si>
  <si>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</si>
  <si>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</si>
  <si>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</si>
  <si>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</si>
  <si>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</si>
  <si>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</si>
  <si>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</si>
  <si>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</si>
  <si>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</si>
  <si>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</si>
  <si>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</si>
  <si>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</si>
  <si>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</si>
  <si>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</si>
  <si>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</si>
  <si>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</si>
  <si>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</si>
  <si>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</si>
  <si>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</si>
  <si>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</si>
  <si>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</si>
  <si>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</si>
  <si>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</si>
  <si>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</si>
  <si>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</si>
  <si>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</si>
  <si>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</si>
  <si>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</si>
  <si>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</si>
  <si>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</si>
  <si>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</si>
  <si>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</si>
  <si>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</si>
  <si>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</si>
  <si>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</si>
  <si>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</si>
  <si>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</si>
  <si>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</si>
  <si>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</si>
  <si>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</si>
  <si>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</si>
  <si>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</si>
  <si>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</si>
  <si>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</si>
  <si>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</si>
  <si>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</si>
  <si>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</si>
  <si>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</si>
  <si>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</si>
  <si>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</si>
  <si>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</si>
  <si>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</si>
  <si>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</si>
  <si>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</si>
  <si>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</si>
  <si>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</si>
  <si>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</si>
  <si>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</si>
  <si>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</si>
  <si>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</si>
  <si>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</si>
  <si>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</si>
  <si>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</si>
  <si>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</si>
  <si>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</si>
  <si>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</si>
  <si>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</si>
  <si>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</si>
  <si>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</si>
  <si>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</si>
  <si>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</si>
  <si>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</si>
  <si>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</si>
  <si>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</si>
  <si>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</si>
  <si>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</si>
  <si>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</si>
  <si>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</si>
  <si>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</si>
  <si>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</si>
  <si>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</si>
  <si>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</si>
  <si>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</si>
  <si>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</si>
  <si>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</si>
  <si>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</si>
  <si>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</si>
  <si>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</si>
  <si>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</si>
  <si>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</si>
  <si>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</si>
  <si>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</si>
  <si>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</si>
  <si>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</si>
  <si>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</si>
  <si>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</si>
  <si>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</si>
  <si>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</si>
  <si>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</si>
  <si>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</si>
  <si>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</si>
  <si>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</si>
  <si>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</si>
  <si>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</si>
  <si>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</si>
  <si>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</si>
  <si>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</si>
  <si>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</si>
  <si>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</si>
  <si>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</si>
  <si>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</si>
  <si>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</si>
  <si>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</si>
  <si>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</si>
  <si>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</si>
  <si>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</si>
  <si>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</si>
  <si>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</si>
  <si>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</si>
  <si>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</si>
  <si>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</si>
  <si>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</si>
  <si>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</si>
  <si>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</si>
  <si>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</si>
  <si>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</si>
  <si>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</si>
  <si>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</si>
  <si>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</si>
  <si>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</si>
  <si>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</si>
  <si>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</si>
  <si>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</si>
  <si>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</si>
  <si>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</si>
  <si>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</si>
  <si>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</si>
  <si>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</si>
  <si>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</si>
  <si>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</si>
  <si>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</si>
  <si>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</si>
  <si>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</si>
  <si>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</si>
  <si>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</si>
  <si>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</si>
  <si>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</si>
  <si>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</si>
  <si>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</si>
  <si>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</si>
  <si>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</si>
  <si>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</si>
  <si>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</si>
  <si>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</si>
  <si>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</si>
  <si>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</si>
  <si>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</si>
  <si>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</si>
  <si>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</si>
  <si>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</si>
  <si>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</si>
  <si>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</si>
  <si>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</si>
  <si>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</si>
  <si>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</si>
  <si>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</si>
  <si>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</si>
  <si>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</si>
  <si>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</si>
  <si>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</si>
  <si>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</si>
  <si>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</si>
  <si>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</si>
  <si>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</si>
  <si>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</si>
  <si>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</si>
  <si>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</si>
  <si>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</si>
  <si>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</si>
  <si>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</si>
  <si>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</si>
  <si>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</si>
  <si>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</si>
  <si>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</si>
  <si>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</si>
  <si>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</si>
  <si>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</si>
  <si>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</si>
  <si>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</si>
  <si>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</si>
  <si>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</si>
  <si>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</si>
  <si>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</si>
  <si>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</si>
  <si>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</si>
  <si>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</si>
  <si>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</si>
  <si>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</si>
  <si>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</si>
  <si>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</si>
  <si>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</si>
  <si>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</si>
  <si>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</si>
  <si>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</si>
  <si>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</si>
  <si>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</si>
  <si>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</si>
  <si>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</si>
  <si>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</si>
  <si>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</si>
  <si>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</si>
  <si>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</si>
  <si>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</si>
  <si>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</si>
  <si>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</si>
  <si>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</si>
  <si>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</si>
  <si>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</si>
  <si>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</si>
  <si>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</si>
  <si>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</si>
  <si>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</si>
  <si>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</si>
  <si>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</si>
  <si>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</si>
  <si>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</si>
  <si>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</si>
  <si>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</si>
  <si>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</si>
  <si>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</si>
  <si>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</si>
  <si>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</si>
  <si>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</si>
  <si>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</si>
  <si>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</si>
  <si>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</si>
  <si>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</si>
  <si>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</si>
  <si>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</si>
  <si>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</si>
  <si>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</si>
  <si>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</si>
  <si>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</si>
  <si>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</si>
  <si>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</si>
  <si>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</si>
  <si>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</si>
  <si>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</si>
  <si>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</si>
  <si>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</si>
  <si>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</si>
  <si>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</si>
  <si>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</si>
  <si>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</si>
  <si>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</si>
  <si>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</si>
  <si>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</si>
  <si>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</si>
  <si>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</si>
  <si>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</si>
  <si>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</si>
  <si>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</si>
  <si>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</si>
  <si>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</si>
  <si>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</si>
  <si>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</si>
  <si>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</si>
  <si>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</si>
  <si>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</si>
  <si>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</si>
  <si>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</si>
  <si>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</si>
  <si>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</si>
  <si>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</si>
  <si>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</si>
  <si>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</si>
  <si>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</si>
  <si>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</si>
  <si>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</si>
  <si>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</si>
  <si>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</si>
  <si>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</si>
  <si>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</si>
  <si>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</si>
  <si>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</si>
  <si>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</si>
  <si>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</si>
  <si>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</si>
  <si>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</si>
  <si>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</si>
  <si>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</si>
  <si>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</si>
  <si>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</si>
  <si>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</si>
  <si>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</si>
  <si>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</si>
  <si>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</si>
  <si>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</si>
  <si>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</si>
  <si>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</si>
  <si>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</si>
  <si>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</si>
  <si>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</si>
  <si>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</si>
  <si>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</si>
  <si>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</si>
  <si>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</si>
  <si>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</si>
  <si>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</si>
  <si>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</si>
  <si>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</si>
  <si>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</si>
  <si>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</si>
  <si>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</si>
  <si>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</si>
  <si>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</si>
  <si>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</si>
  <si>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</si>
  <si>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</si>
  <si>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</si>
  <si>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</si>
  <si>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</si>
  <si>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</si>
  <si>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</si>
  <si>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</si>
  <si>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</si>
  <si>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</si>
  <si>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</si>
  <si>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</si>
  <si>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</si>
  <si>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</si>
  <si>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</si>
  <si>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</si>
  <si>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</si>
  <si>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</si>
  <si>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</si>
  <si>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</si>
  <si>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</si>
  <si>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</si>
  <si>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</si>
  <si>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</si>
  <si>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</si>
  <si>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</si>
  <si>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</si>
  <si>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</si>
  <si>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</si>
  <si>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</si>
  <si>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</si>
  <si>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</si>
  <si>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</si>
  <si>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</si>
  <si>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</si>
  <si>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</si>
  <si>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</si>
  <si>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</si>
  <si>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</si>
  <si>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</si>
  <si>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</si>
  <si>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</si>
  <si>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</si>
  <si>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</si>
  <si>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</si>
  <si>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</si>
  <si>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</si>
  <si>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</si>
  <si>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</si>
  <si>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</si>
  <si>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</si>
  <si>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</si>
  <si>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</si>
  <si>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</si>
  <si>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</si>
  <si>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</si>
  <si>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</si>
  <si>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</si>
  <si>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</si>
  <si>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</si>
  <si>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</si>
  <si>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</si>
  <si>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</si>
  <si>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</si>
  <si>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</si>
  <si>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</si>
  <si>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</si>
  <si>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</si>
  <si>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</si>
  <si>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</si>
  <si>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</si>
  <si>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</si>
  <si>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</si>
  <si>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</si>
  <si>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</si>
  <si>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</si>
  <si>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</si>
  <si>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</si>
  <si>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</si>
  <si>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</si>
  <si>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</si>
  <si>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</si>
  <si>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</si>
  <si>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</si>
  <si>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</si>
  <si>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</si>
  <si>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</si>
  <si>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</si>
  <si>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</si>
  <si>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</si>
  <si>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</si>
  <si>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</si>
  <si>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</si>
  <si>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</si>
  <si>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</si>
  <si>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</si>
  <si>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</si>
  <si>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</si>
  <si>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</si>
  <si>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</si>
  <si>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</si>
  <si>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</si>
  <si>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</si>
  <si>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</si>
  <si>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</si>
  <si>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</si>
  <si>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</si>
  <si>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</si>
  <si>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</si>
  <si>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</si>
  <si>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</si>
  <si>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</si>
  <si>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</si>
  <si>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</si>
  <si>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</si>
  <si>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</si>
  <si>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</si>
  <si>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</si>
  <si>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</si>
  <si>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</si>
  <si>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</si>
  <si>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</si>
  <si>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</si>
  <si>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</si>
  <si>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</si>
  <si>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</si>
  <si>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</si>
  <si>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</si>
  <si>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</si>
  <si>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</si>
  <si>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</si>
  <si>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</si>
  <si>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</si>
  <si>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</si>
  <si>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</si>
  <si>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</si>
  <si>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</si>
  <si>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</si>
  <si>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</si>
  <si>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</si>
  <si>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</si>
  <si>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</si>
  <si>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</si>
  <si>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</si>
  <si>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</si>
  <si>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</si>
  <si>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</si>
  <si>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</si>
  <si>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</si>
  <si>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</si>
  <si>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</si>
  <si>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</si>
  <si>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</si>
  <si>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</si>
  <si>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</si>
  <si>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</si>
  <si>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</si>
  <si>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</si>
  <si>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</si>
  <si>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</si>
  <si>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</si>
  <si>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</si>
  <si>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</si>
  <si>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</si>
  <si>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</si>
  <si>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</si>
  <si>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</si>
  <si>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</si>
  <si>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</si>
  <si>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</si>
  <si>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</si>
  <si>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</si>
  <si>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</si>
  <si>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</si>
  <si>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</si>
  <si>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</si>
  <si>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</si>
  <si>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</si>
  <si>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</si>
  <si>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</si>
  <si>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</si>
  <si>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</si>
  <si>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</si>
  <si>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</si>
  <si>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</si>
  <si>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</si>
  <si>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</si>
  <si>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</si>
  <si>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</si>
  <si>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</si>
  <si>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</si>
  <si>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</si>
  <si>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</si>
  <si>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</si>
  <si>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</si>
  <si>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</si>
  <si>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</si>
  <si>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</si>
  <si>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</si>
  <si>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</si>
  <si>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</si>
  <si>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</si>
  <si>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</si>
  <si>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</si>
  <si>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</si>
  <si>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</si>
  <si>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</si>
  <si>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</si>
  <si>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</si>
  <si>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</si>
  <si>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</si>
  <si>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</si>
  <si>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</si>
  <si>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</si>
  <si>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</si>
  <si>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</si>
  <si>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</si>
  <si>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</si>
  <si>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</si>
  <si>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</si>
  <si>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</si>
  <si>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</si>
  <si>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</si>
  <si>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</si>
  <si>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</si>
  <si>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</si>
  <si>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</si>
  <si>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</si>
  <si>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</si>
  <si>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</si>
  <si>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</si>
  <si>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</si>
  <si>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</si>
  <si>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</si>
  <si>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</si>
  <si>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</si>
  <si>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</si>
  <si>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</si>
  <si>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</si>
  <si>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</si>
  <si>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</si>
  <si>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</si>
  <si>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</si>
  <si>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</si>
  <si>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</si>
  <si>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</si>
  <si>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</si>
  <si>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</si>
  <si>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</si>
  <si>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</si>
  <si>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</si>
  <si>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</si>
  <si>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</si>
  <si>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</si>
  <si>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</si>
  <si>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</si>
  <si>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</si>
  <si>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</si>
  <si>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</si>
  <si>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</si>
  <si>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</si>
  <si>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</si>
  <si>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</si>
  <si>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</si>
  <si>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</si>
  <si>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</si>
  <si>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</si>
  <si>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</si>
  <si>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</si>
  <si>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</si>
  <si>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</si>
  <si>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</si>
  <si>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</si>
  <si>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</si>
  <si>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</si>
  <si>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</si>
  <si>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</si>
  <si>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</si>
  <si>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</si>
  <si>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</si>
  <si>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</si>
  <si>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</si>
  <si>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</si>
  <si>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</si>
  <si>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</si>
  <si>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</si>
  <si>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</si>
  <si>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</si>
  <si>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</si>
  <si>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</si>
  <si>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</si>
  <si>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</si>
  <si>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</si>
  <si>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</si>
  <si>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</si>
  <si>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</si>
  <si>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</si>
  <si>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</si>
  <si>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</si>
  <si>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</si>
  <si>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</si>
  <si>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</si>
  <si>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</si>
  <si>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</si>
  <si>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</si>
  <si>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</si>
  <si>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</si>
  <si>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</si>
  <si>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</si>
  <si>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</si>
  <si>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</si>
  <si>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</si>
  <si>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</si>
  <si>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</si>
  <si>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</si>
  <si>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</si>
  <si>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</si>
  <si>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</si>
  <si>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</si>
  <si>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</si>
  <si>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</si>
  <si>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</si>
  <si>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</si>
  <si>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</si>
  <si>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</si>
  <si>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</si>
  <si>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</si>
  <si>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</si>
  <si>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</si>
  <si>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</si>
  <si>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</si>
  <si>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</si>
  <si>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</si>
  <si>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</si>
  <si>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</si>
  <si>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</si>
  <si>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</si>
  <si>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</si>
  <si>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</si>
  <si>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</si>
  <si>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</si>
  <si>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</si>
  <si>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</si>
  <si>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</si>
  <si>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</si>
  <si>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</si>
  <si>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</si>
  <si>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</si>
  <si>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</si>
  <si>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</si>
  <si>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</si>
  <si>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</si>
  <si>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</si>
  <si>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</si>
  <si>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</si>
  <si>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</si>
  <si>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</si>
  <si>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</si>
  <si>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</si>
  <si>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</si>
  <si>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</si>
  <si>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</si>
  <si>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</si>
  <si>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</si>
  <si>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</si>
  <si>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</si>
  <si>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</si>
  <si>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</si>
  <si>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</si>
  <si>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</si>
  <si>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</si>
  <si>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</si>
  <si>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</si>
  <si>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</si>
  <si>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</si>
  <si>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</si>
  <si>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</si>
  <si>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</si>
  <si>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</si>
  <si>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</si>
  <si>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</si>
  <si>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</si>
  <si>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</si>
  <si>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</si>
  <si>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</si>
  <si>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</si>
  <si>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</si>
  <si>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</si>
  <si>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</si>
  <si>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</si>
  <si>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</si>
  <si>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</si>
  <si>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</si>
  <si>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</si>
  <si>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</si>
  <si>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</si>
  <si>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</si>
  <si>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</si>
  <si>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</si>
  <si>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</si>
  <si>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</si>
  <si>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</si>
  <si>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</si>
  <si>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</si>
  <si>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</si>
  <si>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</si>
  <si>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</si>
  <si>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</si>
  <si>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</si>
  <si>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</si>
  <si>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</si>
  <si>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</si>
  <si>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</si>
  <si>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</si>
  <si>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</si>
  <si>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</si>
  <si>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</si>
  <si>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</si>
  <si>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</si>
  <si>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</si>
  <si>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</si>
  <si>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</si>
  <si>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</si>
  <si>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</si>
  <si>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</si>
  <si>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</si>
  <si>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</si>
  <si>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</si>
  <si>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</si>
  <si>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</si>
  <si>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</si>
  <si>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</si>
  <si>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</si>
  <si>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</si>
  <si>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</si>
  <si>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</si>
  <si>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</si>
  <si>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</si>
  <si>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</si>
  <si>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</si>
  <si>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</si>
  <si>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</si>
  <si>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</si>
  <si>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</si>
  <si>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</si>
  <si>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</si>
  <si>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</si>
  <si>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</si>
  <si>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</si>
  <si>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</si>
  <si>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</si>
  <si>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</si>
  <si>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</si>
  <si>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</si>
  <si>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</si>
  <si>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</si>
  <si>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</si>
  <si>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</si>
  <si>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</si>
  <si>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</si>
  <si>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</si>
  <si>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</si>
  <si>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</si>
  <si>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</si>
  <si>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</si>
  <si>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</si>
  <si>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</si>
  <si>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</si>
  <si>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</si>
  <si>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</si>
  <si>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</si>
  <si>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</si>
  <si>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</si>
  <si>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</si>
  <si>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</si>
  <si>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</si>
  <si>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</si>
  <si>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</si>
  <si>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</si>
  <si>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</si>
  <si>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</si>
  <si>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</si>
  <si>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</si>
  <si>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</si>
  <si>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</si>
  <si>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</si>
  <si>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</si>
  <si>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</si>
  <si>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</si>
  <si>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</si>
  <si>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</si>
  <si>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</si>
  <si>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</si>
  <si>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</si>
  <si>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</si>
  <si>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</si>
  <si>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</si>
  <si>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</si>
  <si>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</si>
  <si>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</si>
  <si>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</si>
  <si>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</si>
  <si>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</si>
  <si>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</si>
  <si>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</si>
  <si>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</si>
  <si>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</si>
  <si>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</si>
  <si>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</si>
  <si>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</si>
  <si>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</si>
  <si>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</si>
  <si>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</si>
  <si>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</si>
  <si>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</si>
  <si>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</si>
  <si>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</si>
  <si>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</si>
  <si>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</si>
  <si>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</si>
  <si>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</si>
  <si>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</si>
  <si>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</si>
  <si>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</si>
  <si>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</si>
  <si>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</si>
  <si>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</si>
  <si>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</si>
  <si>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</si>
  <si>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</si>
  <si>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</si>
  <si>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</si>
  <si>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</si>
  <si>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</si>
  <si>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</si>
  <si>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</si>
  <si>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</si>
  <si>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</si>
  <si>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</si>
  <si>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</si>
  <si>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</si>
  <si>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</si>
  <si>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</si>
  <si>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</si>
  <si>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</si>
  <si>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</si>
  <si>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</si>
  <si>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</si>
  <si>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</si>
  <si>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</si>
  <si>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</si>
  <si>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</si>
  <si>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</si>
  <si>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</si>
  <si>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</si>
  <si>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</si>
  <si>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</si>
  <si>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</si>
  <si>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</si>
  <si>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</si>
  <si>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</si>
  <si>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</si>
  <si>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</si>
  <si>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</si>
  <si>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</si>
  <si>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</si>
  <si>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</si>
  <si>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</si>
  <si>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</si>
  <si>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</si>
  <si>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</si>
  <si>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</si>
  <si>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</si>
  <si>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</si>
  <si>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</si>
  <si>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</si>
  <si>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</si>
  <si>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</si>
  <si>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</si>
  <si>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</si>
  <si>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</si>
  <si>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</si>
  <si>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</si>
  <si>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</si>
  <si>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</si>
  <si>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</si>
  <si>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</si>
  <si>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</si>
  <si>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</si>
  <si>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</si>
  <si>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</si>
  <si>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</si>
  <si>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</si>
  <si>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</si>
  <si>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</si>
  <si>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</si>
  <si>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</si>
  <si>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</si>
  <si>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</si>
  <si>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</si>
  <si>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</si>
  <si>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</si>
  <si>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</si>
  <si>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</si>
  <si>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</si>
  <si>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</si>
  <si>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</si>
  <si>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</si>
  <si>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</si>
  <si>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</si>
  <si>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</si>
  <si>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</si>
  <si>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</si>
  <si>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</si>
  <si>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</si>
  <si>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</si>
  <si>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</si>
  <si>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</si>
  <si>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</si>
  <si>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</si>
  <si>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</si>
  <si>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</si>
  <si>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</si>
  <si>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</si>
  <si>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</si>
  <si>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</si>
  <si>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</si>
  <si>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</si>
  <si>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</si>
  <si>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</si>
  <si>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</si>
  <si>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</si>
  <si>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</si>
  <si>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</si>
  <si>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</si>
  <si>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</si>
  <si>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</si>
  <si>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</si>
  <si>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</si>
  <si>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</si>
  <si>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</si>
  <si>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</si>
  <si>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</si>
  <si>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</si>
  <si>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</si>
  <si>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</si>
  <si>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</si>
  <si>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</si>
  <si>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</si>
  <si>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</si>
  <si>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</si>
  <si>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</si>
  <si>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</si>
  <si>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</si>
  <si>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</si>
  <si>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</si>
  <si>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</si>
  <si>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</si>
  <si>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</si>
  <si>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</si>
  <si>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</si>
  <si>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</si>
  <si>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</si>
  <si>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</si>
  <si>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</si>
  <si>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</si>
  <si>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</si>
  <si>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</si>
  <si>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</si>
  <si>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</si>
  <si>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</si>
  <si>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</si>
  <si>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</si>
  <si>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</si>
  <si>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</si>
  <si>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</si>
  <si>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</si>
  <si>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</si>
  <si>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</si>
  <si>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</si>
  <si>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</si>
  <si>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</si>
  <si>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</si>
  <si>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</si>
  <si>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</si>
  <si>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</si>
  <si>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</si>
  <si>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</si>
  <si>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</si>
  <si>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</si>
  <si>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</si>
  <si>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</si>
  <si>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</si>
  <si>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</si>
  <si>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</si>
  <si>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</si>
  <si>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</si>
  <si>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</si>
  <si>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</si>
  <si>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</si>
  <si>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</si>
  <si>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</si>
  <si>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</si>
  <si>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</si>
  <si>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</si>
  <si>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</si>
  <si>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</si>
  <si>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</si>
  <si>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</si>
  <si>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</si>
  <si>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</si>
  <si>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</si>
  <si>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</si>
  <si>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</si>
  <si>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</si>
  <si>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</si>
  <si>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</si>
  <si>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</si>
  <si>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</si>
  <si>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</si>
  <si>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</si>
  <si>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</si>
  <si>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</si>
  <si>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</si>
  <si>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</si>
  <si>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</si>
  <si>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</si>
  <si>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</si>
  <si>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</si>
  <si>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</si>
  <si>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</si>
  <si>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</si>
  <si>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</si>
  <si>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</si>
  <si>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</si>
  <si>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</si>
  <si>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</si>
  <si>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</si>
  <si>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</si>
  <si>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</si>
  <si>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</si>
  <si>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</si>
  <si>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</si>
  <si>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</si>
  <si>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</si>
  <si>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</si>
  <si>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</si>
  <si>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</si>
  <si>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</si>
  <si>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</si>
  <si>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</si>
  <si>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</si>
  <si>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</si>
  <si>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</si>
  <si>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</si>
  <si>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</si>
  <si>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</si>
  <si>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</si>
  <si>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</si>
  <si>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</si>
  <si>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</si>
  <si>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</si>
  <si>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</si>
  <si>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</si>
  <si>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</si>
  <si>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</si>
  <si>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</si>
  <si>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</si>
  <si>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</si>
  <si>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</si>
  <si>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</si>
  <si>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</si>
  <si>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</si>
  <si>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</si>
  <si>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</si>
  <si>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</si>
  <si>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</si>
  <si>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</si>
  <si>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</si>
  <si>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</si>
  <si>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</si>
  <si>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</si>
  <si>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</si>
  <si>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</si>
  <si>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</si>
  <si>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</si>
  <si>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</si>
  <si>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</si>
  <si>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</si>
  <si>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</si>
  <si>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</si>
  <si>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</si>
  <si>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</si>
  <si>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</si>
  <si>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</si>
  <si>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</si>
  <si>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</si>
  <si>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</si>
  <si>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</si>
  <si>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</si>
  <si>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</si>
  <si>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</si>
  <si>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</si>
  <si>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</si>
  <si>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</si>
  <si>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</si>
  <si>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</si>
  <si>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</si>
  <si>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</si>
  <si>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</si>
  <si>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</si>
  <si>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</si>
  <si>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</si>
  <si>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</si>
  <si>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</si>
  <si>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</si>
  <si>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</si>
  <si>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</si>
  <si>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</si>
  <si>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</si>
  <si>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</si>
  <si>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</si>
  <si>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</si>
  <si>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</si>
  <si>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</si>
  <si>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</si>
  <si>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</si>
  <si>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</si>
  <si>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</si>
  <si>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</si>
  <si>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</si>
  <si>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</si>
  <si>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</si>
  <si>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</si>
  <si>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</si>
  <si>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</si>
  <si>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</si>
  <si>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</si>
  <si>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</si>
  <si>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</si>
  <si>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</si>
  <si>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</si>
  <si>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</si>
  <si>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</si>
  <si>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</si>
  <si>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</si>
  <si>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</si>
  <si>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</si>
  <si>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</si>
  <si>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</si>
  <si>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</si>
  <si>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</si>
  <si>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</si>
  <si>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</si>
  <si>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</si>
  <si>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</si>
  <si>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</si>
  <si>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</si>
  <si>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</si>
  <si>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</si>
  <si>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</si>
  <si>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</si>
  <si>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</si>
  <si>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</si>
  <si>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</si>
  <si>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</si>
  <si>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</si>
  <si>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</si>
  <si>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</si>
  <si>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</si>
  <si>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</si>
  <si>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</si>
  <si>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</si>
  <si>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</si>
  <si>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</si>
  <si>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</si>
  <si>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</si>
  <si>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</si>
  <si>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</si>
  <si>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</si>
  <si>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</si>
  <si>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</si>
  <si>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</si>
  <si>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</si>
  <si>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</si>
  <si>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</si>
  <si>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</si>
  <si>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</si>
  <si>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</si>
  <si>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</si>
  <si>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</si>
  <si>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</si>
  <si>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</si>
  <si>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</si>
  <si>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</si>
  <si>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</si>
  <si>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</si>
  <si>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</si>
  <si>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</si>
  <si>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</si>
  <si>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</si>
  <si>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</si>
  <si>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</si>
  <si>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</si>
  <si>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</si>
  <si>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</si>
  <si>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</si>
  <si>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</si>
  <si>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</si>
  <si>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</si>
  <si>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</si>
  <si>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</si>
  <si>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</si>
  <si>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</si>
  <si>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</si>
  <si>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</si>
  <si>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</si>
  <si>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</si>
  <si>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</si>
  <si>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</si>
  <si>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</si>
  <si>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</si>
  <si>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</si>
  <si>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</si>
  <si>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</si>
  <si>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</si>
  <si>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</si>
  <si>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</si>
  <si>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</si>
  <si>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</si>
  <si>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</si>
  <si>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</si>
  <si>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</si>
  <si>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</si>
  <si>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</si>
  <si>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</si>
  <si>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</si>
  <si>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</si>
  <si>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</si>
  <si>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</si>
  <si>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</si>
  <si>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</si>
  <si>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</si>
  <si>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</si>
  <si>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</si>
  <si>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</si>
  <si>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</si>
  <si>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</si>
  <si>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</si>
  <si>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</si>
  <si>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</si>
  <si>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</si>
  <si>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</si>
  <si>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</si>
  <si>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</si>
  <si>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</si>
  <si>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</si>
  <si>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</si>
  <si>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</si>
  <si>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</si>
  <si>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</si>
  <si>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</si>
  <si>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</si>
  <si>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</si>
  <si>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</si>
  <si>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</si>
  <si>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</si>
  <si>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</si>
  <si>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</si>
  <si>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</si>
  <si>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</si>
  <si>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</si>
  <si>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</si>
  <si>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</si>
  <si>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</si>
  <si>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</si>
  <si>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</si>
  <si>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</si>
  <si>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</si>
  <si>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</si>
  <si>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</si>
  <si>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</si>
  <si>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</si>
  <si>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</si>
  <si>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</si>
  <si>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</si>
  <si>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</si>
  <si>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</si>
  <si>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</si>
  <si>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</si>
  <si>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</si>
  <si>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</si>
  <si>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</si>
  <si>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</si>
  <si>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</si>
  <si>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</si>
  <si>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</si>
  <si>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</si>
  <si>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</si>
  <si>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</si>
  <si>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</si>
  <si>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</si>
  <si>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</si>
  <si>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</si>
  <si>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</si>
  <si>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</si>
  <si>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</si>
  <si>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</si>
  <si>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</si>
  <si>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</si>
  <si>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</si>
  <si>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</si>
  <si>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</si>
  <si>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</si>
  <si>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</si>
  <si>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</si>
  <si>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</si>
  <si>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</si>
  <si>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</si>
  <si>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</si>
  <si>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</si>
  <si>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</si>
  <si>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</si>
  <si>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</si>
  <si>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</si>
  <si>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</si>
  <si>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</si>
  <si>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</si>
  <si>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</si>
  <si>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</si>
  <si>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</si>
  <si>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</si>
  <si>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</si>
  <si>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</si>
  <si>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</si>
  <si>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</si>
  <si>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</si>
  <si>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</si>
  <si>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</si>
  <si>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</si>
  <si>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</si>
  <si>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</si>
  <si>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</si>
  <si>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</si>
  <si>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</si>
  <si>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</si>
  <si>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</si>
  <si>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</si>
  <si>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</si>
  <si>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</si>
  <si>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</si>
  <si>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</si>
  <si>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</si>
  <si>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</si>
  <si>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</si>
  <si>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</si>
  <si>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</si>
  <si>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</si>
  <si>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</si>
  <si>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</si>
  <si>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</si>
  <si>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</si>
  <si>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</si>
  <si>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</si>
  <si>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</si>
  <si>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</si>
  <si>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</si>
  <si>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</si>
  <si>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</si>
  <si>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</si>
  <si>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</si>
  <si>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</si>
  <si>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</si>
  <si>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</si>
  <si>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</si>
  <si>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</si>
  <si>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</si>
  <si>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</si>
  <si>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</si>
  <si>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</si>
  <si>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</si>
  <si>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</si>
  <si>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</si>
  <si>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</si>
  <si>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</si>
  <si>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</si>
  <si>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</si>
  <si>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</si>
  <si>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</si>
  <si>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</si>
  <si>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</si>
  <si>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</si>
  <si>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</si>
  <si>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</si>
  <si>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</si>
  <si>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</si>
  <si>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</si>
  <si>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</si>
  <si>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</si>
  <si>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</si>
  <si>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</si>
  <si>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</si>
  <si>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</si>
  <si>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</si>
  <si>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</si>
  <si>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</si>
  <si>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</si>
  <si>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</si>
  <si>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</si>
  <si>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</si>
  <si>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</si>
  <si>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</si>
  <si>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</si>
  <si>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</si>
  <si>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</si>
  <si>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</si>
  <si>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</si>
  <si>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</si>
  <si>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</si>
  <si>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</si>
  <si>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</si>
  <si>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</si>
  <si>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</si>
  <si>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</si>
  <si>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</si>
  <si>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</si>
  <si>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</si>
  <si>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</si>
  <si>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</si>
  <si>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</si>
  <si>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</si>
  <si>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</si>
  <si>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</si>
  <si>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</si>
  <si>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</si>
  <si>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</si>
  <si>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</si>
  <si>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</si>
  <si>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</si>
  <si>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</si>
  <si>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</si>
  <si>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</si>
  <si>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</si>
  <si>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</si>
  <si>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</si>
  <si>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</si>
  <si>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</si>
  <si>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</si>
  <si>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</si>
  <si>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</si>
  <si>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</si>
  <si>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</si>
  <si>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</si>
  <si>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</si>
  <si>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</si>
  <si>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</si>
  <si>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</si>
  <si>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</si>
  <si>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</si>
  <si>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</si>
  <si>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</si>
  <si>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</si>
  <si>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</si>
  <si>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</si>
  <si>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</si>
  <si>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</si>
  <si>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</si>
  <si>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</si>
  <si>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</si>
  <si>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</si>
  <si>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</si>
  <si>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</si>
  <si>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</si>
  <si>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</si>
  <si>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</si>
  <si>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</si>
  <si>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</si>
  <si>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</si>
  <si>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</si>
  <si>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</si>
  <si>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</si>
  <si>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</si>
  <si>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</si>
  <si>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</si>
  <si>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</si>
  <si>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</si>
  <si>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</si>
  <si>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</si>
  <si>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</si>
  <si>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</si>
  <si>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</si>
  <si>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</si>
  <si>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</si>
  <si>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</si>
  <si>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</si>
  <si>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</si>
  <si>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</si>
  <si>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</si>
  <si>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</si>
  <si>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</si>
  <si>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</si>
  <si>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</si>
  <si>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</si>
  <si>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</si>
  <si>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</si>
  <si>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</si>
  <si>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</si>
  <si>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</si>
  <si>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</si>
  <si>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</si>
  <si>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</si>
  <si>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</si>
  <si>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</si>
  <si>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</si>
  <si>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</si>
  <si>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</si>
  <si>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</si>
  <si>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</si>
  <si>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</si>
  <si>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</si>
  <si>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</si>
  <si>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</si>
  <si>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</si>
  <si>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</si>
  <si>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</si>
  <si>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</si>
  <si>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</si>
  <si>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</si>
  <si>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</si>
  <si>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</si>
  <si>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</si>
  <si>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</si>
  <si>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</si>
  <si>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</si>
  <si>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</si>
  <si>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</si>
  <si>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</si>
  <si>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</si>
  <si>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</si>
  <si>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</si>
  <si>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</si>
  <si>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</si>
  <si>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</si>
  <si>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</si>
  <si>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</si>
  <si>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</si>
  <si>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</si>
  <si>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</si>
  <si>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</si>
  <si>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</si>
  <si>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</si>
  <si>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</si>
  <si>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</si>
  <si>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</si>
  <si>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</si>
  <si>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</si>
  <si>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</si>
  <si>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</si>
  <si>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</si>
  <si>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</si>
  <si>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</si>
  <si>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</si>
  <si>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</si>
  <si>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</si>
  <si>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</si>
  <si>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</si>
  <si>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</si>
  <si>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</si>
  <si>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</si>
  <si>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</si>
  <si>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</si>
  <si>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</si>
  <si>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</si>
  <si>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</si>
  <si>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</si>
  <si>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</si>
  <si>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</si>
  <si>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</si>
  <si>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</si>
  <si>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</si>
  <si>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</si>
  <si>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</si>
  <si>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</si>
  <si>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</si>
  <si>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</si>
  <si>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</si>
  <si>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</si>
  <si>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</si>
  <si>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</si>
  <si>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</si>
  <si>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</si>
  <si>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</si>
  <si>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</si>
  <si>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</si>
  <si>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</si>
  <si>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</si>
  <si>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</si>
  <si>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</si>
  <si>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</si>
  <si>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</si>
  <si>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</si>
  <si>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</si>
  <si>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</si>
  <si>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</si>
  <si>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</si>
  <si>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</si>
  <si>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</si>
  <si>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</si>
  <si>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</si>
  <si>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</si>
  <si>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</si>
  <si>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</si>
  <si>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</si>
  <si>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</si>
  <si>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</si>
  <si>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</si>
  <si>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</si>
  <si>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</si>
  <si>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</si>
  <si>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</si>
  <si>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</si>
  <si>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</si>
  <si>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</si>
  <si>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</si>
  <si>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</si>
  <si>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</si>
  <si>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</si>
  <si>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</si>
  <si>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</si>
  <si>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</si>
  <si>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</si>
  <si>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</si>
  <si>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</si>
  <si>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</si>
  <si>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</si>
  <si>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</si>
  <si>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</si>
  <si>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</si>
  <si>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</si>
  <si>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</si>
  <si>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</si>
  <si>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</si>
  <si>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</si>
  <si>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</si>
  <si>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</si>
  <si>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</si>
  <si>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</si>
  <si>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</si>
  <si>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</si>
  <si>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</si>
  <si>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</si>
  <si>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</si>
  <si>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</si>
  <si>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</si>
  <si>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</si>
  <si>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</si>
  <si>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</si>
  <si>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</si>
  <si>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</si>
  <si>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</si>
  <si>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</si>
  <si>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</si>
  <si>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</si>
  <si>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</si>
  <si>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</si>
  <si>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</si>
  <si>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</si>
  <si>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</si>
  <si>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</si>
  <si>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</si>
  <si>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</si>
  <si>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</si>
  <si>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</si>
  <si>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</si>
  <si>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</si>
  <si>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</si>
  <si>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</si>
  <si>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</si>
  <si>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</si>
  <si>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</si>
  <si>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</si>
  <si>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</si>
  <si>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</si>
  <si>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</si>
  <si>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</si>
  <si>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</si>
  <si>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</si>
  <si>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</si>
  <si>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</si>
  <si>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</si>
  <si>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</si>
  <si>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</si>
  <si>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</si>
  <si>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</si>
  <si>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</si>
  <si>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</si>
  <si>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</si>
  <si>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</si>
  <si>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</si>
  <si>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</si>
  <si>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</si>
  <si>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</si>
  <si>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</si>
  <si>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</si>
  <si>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</si>
  <si>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</si>
  <si>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</si>
  <si>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</si>
  <si>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</si>
  <si>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</si>
  <si>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</si>
  <si>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</si>
  <si>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</si>
  <si>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</si>
  <si>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</si>
  <si>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</si>
  <si>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</si>
  <si>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</si>
  <si>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</si>
  <si>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</si>
  <si>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</si>
  <si>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</si>
  <si>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</si>
  <si>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</si>
  <si>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</si>
  <si>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</si>
  <si>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</si>
  <si>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</si>
  <si>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</si>
  <si>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</si>
  <si>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</si>
  <si>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</si>
  <si>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</si>
  <si>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</si>
  <si>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</si>
  <si>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</si>
  <si>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</si>
  <si>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</si>
  <si>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</si>
  <si>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</si>
  <si>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</si>
  <si>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</si>
  <si>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</si>
  <si>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</si>
  <si>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</si>
  <si>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</si>
  <si>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</si>
  <si>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</si>
  <si>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</si>
  <si>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</si>
  <si>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</si>
  <si>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</si>
  <si>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</si>
  <si>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</si>
  <si>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</si>
  <si>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</si>
  <si>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</si>
  <si>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</si>
  <si>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</si>
  <si>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</si>
  <si>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</si>
  <si>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</si>
  <si>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</si>
  <si>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</si>
  <si>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</si>
  <si>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</si>
  <si>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</si>
  <si>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</si>
  <si>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</si>
  <si>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</si>
  <si>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</si>
  <si>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</si>
  <si>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</si>
  <si>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</si>
  <si>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</si>
  <si>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</si>
  <si>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</si>
  <si>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</si>
  <si>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</si>
  <si>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</si>
  <si>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</si>
  <si>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</si>
  <si>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</si>
  <si>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</si>
  <si>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</si>
  <si>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</si>
  <si>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</si>
  <si>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</si>
  <si>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</si>
  <si>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</si>
  <si>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</si>
  <si>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</si>
  <si>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</si>
  <si>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</si>
  <si>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</si>
  <si>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</si>
  <si>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</si>
  <si>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</si>
  <si>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</si>
  <si>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</si>
  <si>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</si>
  <si>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</si>
  <si>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</si>
  <si>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</si>
  <si>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</si>
  <si>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</si>
  <si>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</si>
  <si>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</si>
  <si>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</si>
  <si>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</si>
  <si>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</si>
  <si>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</si>
  <si>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</si>
  <si>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</si>
  <si>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</si>
  <si>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</si>
  <si>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</si>
  <si>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</si>
  <si>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</si>
  <si>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</si>
  <si>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</si>
  <si>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</si>
  <si>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</si>
  <si>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</si>
  <si>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</si>
  <si>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</si>
  <si>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</si>
  <si>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</si>
  <si>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</si>
  <si>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</si>
  <si>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</si>
  <si>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</si>
  <si>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</si>
  <si>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</si>
  <si>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</si>
  <si>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</si>
  <si>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</si>
  <si>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</si>
  <si>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</si>
  <si>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</si>
  <si>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</si>
  <si>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</si>
  <si>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</si>
  <si>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</si>
  <si>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</si>
  <si>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</si>
  <si>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</si>
  <si>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</si>
  <si>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</si>
  <si>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</si>
  <si>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</si>
  <si>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</si>
  <si>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</si>
  <si>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</si>
  <si>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</si>
  <si>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</si>
  <si>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</si>
  <si>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</si>
  <si>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</si>
  <si>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</si>
  <si>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</si>
  <si>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</si>
  <si>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</si>
  <si>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</si>
  <si>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</si>
  <si>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</si>
  <si>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</si>
  <si>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</si>
  <si>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</si>
  <si>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</si>
  <si>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</si>
  <si>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</si>
  <si>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</si>
  <si>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</si>
  <si>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</si>
  <si>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</si>
  <si>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</si>
  <si>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</si>
  <si>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</si>
  <si>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</si>
  <si>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</si>
  <si>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</si>
  <si>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</si>
  <si>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</si>
  <si>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</si>
  <si>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</si>
  <si>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</si>
  <si>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</si>
  <si>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</si>
  <si>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</si>
  <si>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</si>
  <si>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</si>
  <si>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</si>
  <si>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</si>
  <si>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</si>
  <si>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</si>
  <si>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</si>
  <si>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</si>
  <si>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</si>
  <si>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</si>
  <si>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</si>
  <si>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</si>
  <si>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</si>
  <si>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</si>
  <si>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</si>
  <si>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</si>
  <si>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</si>
  <si>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</si>
  <si>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</si>
  <si>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</si>
  <si>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</si>
  <si>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</si>
  <si>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</si>
  <si>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</si>
  <si>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</si>
  <si>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</si>
  <si>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</si>
  <si>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</si>
  <si>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</si>
  <si>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</si>
  <si>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</si>
  <si>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</si>
  <si>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</si>
  <si>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</si>
  <si>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</si>
  <si>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</si>
  <si>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</si>
  <si>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</si>
  <si>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</si>
  <si>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</si>
  <si>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</si>
  <si>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</si>
  <si>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</si>
  <si>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</si>
  <si>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</si>
  <si>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</si>
  <si>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</si>
  <si>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</si>
  <si>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</si>
  <si>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</si>
  <si>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</si>
  <si>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</si>
  <si>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</si>
  <si>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</si>
  <si>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</si>
  <si>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</si>
  <si>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</si>
  <si>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</si>
  <si>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</si>
  <si>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</si>
  <si>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</si>
  <si>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</si>
  <si>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</si>
  <si>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</si>
  <si>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</si>
  <si>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</si>
  <si>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</si>
  <si>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</si>
  <si>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</si>
  <si>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</si>
  <si>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</si>
  <si>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</si>
  <si>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</si>
  <si>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</si>
  <si>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</si>
  <si>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</si>
  <si>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</si>
  <si>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</si>
  <si>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</si>
  <si>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</si>
  <si>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</si>
  <si>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</si>
  <si>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</si>
  <si>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</si>
  <si>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</si>
  <si>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</si>
  <si>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</si>
  <si>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</si>
  <si>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</si>
  <si>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</si>
  <si>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</si>
  <si>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</si>
  <si>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</si>
  <si>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</si>
  <si>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</si>
  <si>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</si>
  <si>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</si>
  <si>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</si>
  <si>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</si>
  <si>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</si>
  <si>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</si>
  <si>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</si>
  <si>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</si>
  <si>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</si>
  <si>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</si>
  <si>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</si>
  <si>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</si>
  <si>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</si>
  <si>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</si>
  <si>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</si>
  <si>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</si>
  <si>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</si>
  <si>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</si>
  <si>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</si>
  <si>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</si>
  <si>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</si>
  <si>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</si>
  <si>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</si>
  <si>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</si>
  <si>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</si>
  <si>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</si>
  <si>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</si>
  <si>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</si>
  <si>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</si>
  <si>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</si>
  <si>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</si>
  <si>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</si>
  <si>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</si>
  <si>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</si>
  <si>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</si>
  <si>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</si>
  <si>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</si>
  <si>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</si>
  <si>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</si>
  <si>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</si>
  <si>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</si>
  <si>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</si>
  <si>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</si>
  <si>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</si>
  <si>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</si>
  <si>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</si>
  <si>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</si>
  <si>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</si>
  <si>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</si>
  <si>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</si>
  <si>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</si>
  <si>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</si>
  <si>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</si>
  <si>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</si>
  <si>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</si>
  <si>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</si>
  <si>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</si>
  <si>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</si>
  <si>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</si>
  <si>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</si>
  <si>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</si>
  <si>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</si>
  <si>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</si>
  <si>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</si>
  <si>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</si>
  <si>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</si>
  <si>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</si>
  <si>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</si>
  <si>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</si>
  <si>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</si>
  <si>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</si>
  <si>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</si>
  <si>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</si>
  <si>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</si>
  <si>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</si>
  <si>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</si>
  <si>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</si>
  <si>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</si>
  <si>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</si>
  <si>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</si>
  <si>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</si>
  <si>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</si>
  <si>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</si>
  <si>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</si>
  <si>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</si>
  <si>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</si>
  <si>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</si>
  <si>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</si>
  <si>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</si>
  <si>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</si>
  <si>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</si>
  <si>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</si>
  <si>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</si>
  <si>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</si>
  <si>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</si>
  <si>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</si>
  <si>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</si>
  <si>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</si>
  <si>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</si>
  <si>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</si>
  <si>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</si>
  <si>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</si>
  <si>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</si>
  <si>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</si>
  <si>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</si>
  <si>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</si>
  <si>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</si>
  <si>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</si>
  <si>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</si>
  <si>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</si>
  <si>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</si>
  <si>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</si>
  <si>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</si>
  <si>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</si>
  <si>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</si>
  <si>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</si>
  <si>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</si>
  <si>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</si>
  <si>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</si>
  <si>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</si>
  <si>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</si>
  <si>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</si>
  <si>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</si>
  <si>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</si>
  <si>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</si>
  <si>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</si>
  <si>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</si>
  <si>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</si>
  <si>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</si>
  <si>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</si>
  <si>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</si>
  <si>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</si>
  <si>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</si>
  <si>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</si>
  <si>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</si>
  <si>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</si>
  <si>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</si>
  <si>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</si>
  <si>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</si>
  <si>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</si>
  <si>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</si>
  <si>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</si>
  <si>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</si>
  <si>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</si>
  <si>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</si>
  <si>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</si>
  <si>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</si>
  <si>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</si>
  <si>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</si>
  <si>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</si>
  <si>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</si>
  <si>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</si>
  <si>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</si>
  <si>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</si>
  <si>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</si>
  <si>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</si>
  <si>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</si>
  <si>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</si>
  <si>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</si>
  <si>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</si>
  <si>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</si>
  <si>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</si>
  <si>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</si>
  <si>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</si>
  <si>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</si>
  <si>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</si>
  <si>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</si>
  <si>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</si>
  <si>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</si>
  <si>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</si>
  <si>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</si>
  <si>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</si>
  <si>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</si>
  <si>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</si>
  <si>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</si>
  <si>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</si>
  <si>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</si>
  <si>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</si>
  <si>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</si>
  <si>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</si>
  <si>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</si>
  <si>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</si>
  <si>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</si>
  <si>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</si>
  <si>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</si>
  <si>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</si>
  <si>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</si>
  <si>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</si>
  <si>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</si>
  <si>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</si>
  <si>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</si>
  <si>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</si>
  <si>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</si>
  <si>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</si>
  <si>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</si>
  <si>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</si>
  <si>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</si>
  <si>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</si>
  <si>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</si>
  <si>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</si>
  <si>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</si>
  <si>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</si>
  <si>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</si>
  <si>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</si>
  <si>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</si>
  <si>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</si>
  <si>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</si>
  <si>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</si>
  <si>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</si>
  <si>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</si>
  <si>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</si>
  <si>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</si>
  <si>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</si>
  <si>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</si>
  <si>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</si>
  <si>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</si>
  <si>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</si>
  <si>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</si>
  <si>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</si>
  <si>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</si>
  <si>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</si>
  <si>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</si>
  <si>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</si>
  <si>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</si>
  <si>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</si>
  <si>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</si>
  <si>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</si>
  <si>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</si>
  <si>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</si>
  <si>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</si>
  <si>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</si>
  <si>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</si>
  <si>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</si>
  <si>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</si>
  <si>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</si>
  <si>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</si>
  <si>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</si>
  <si>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</si>
  <si>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</si>
  <si>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</si>
  <si>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</si>
  <si>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</si>
  <si>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</si>
  <si>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</si>
  <si>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</si>
  <si>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</si>
  <si>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</si>
  <si>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</si>
  <si>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</si>
  <si>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</si>
  <si>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</si>
  <si>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</si>
  <si>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</si>
  <si>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</si>
  <si>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</si>
  <si>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</si>
  <si>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</si>
  <si>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</si>
  <si>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</si>
  <si>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</si>
  <si>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</si>
  <si>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</si>
  <si>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</si>
  <si>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</si>
  <si>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</si>
  <si>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</si>
  <si>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</si>
  <si>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</si>
  <si>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</si>
  <si>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</si>
  <si>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</si>
  <si>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</si>
  <si>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</si>
  <si>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</si>
  <si>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</si>
  <si>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</si>
  <si>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</si>
  <si>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</si>
  <si>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</si>
  <si>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</si>
  <si>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</si>
  <si>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</si>
  <si>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</si>
  <si>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</si>
  <si>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</si>
  <si>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</si>
  <si>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</si>
  <si>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</si>
  <si>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</si>
  <si>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</si>
  <si>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</si>
  <si>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</si>
  <si>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</si>
  <si>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</si>
  <si>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</si>
  <si>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</si>
  <si>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</si>
  <si>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</si>
  <si>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</si>
  <si>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</si>
  <si>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</si>
  <si>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</si>
  <si>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</si>
  <si>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</si>
  <si>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</si>
  <si>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</si>
  <si>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</si>
  <si>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</si>
  <si>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</si>
  <si>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</si>
  <si>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</si>
  <si>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</si>
  <si>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</si>
  <si>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</si>
  <si>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</si>
  <si>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</si>
  <si>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</si>
  <si>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</si>
  <si>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</si>
  <si>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</si>
  <si>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</si>
  <si>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</si>
  <si>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</si>
  <si>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</si>
  <si>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</si>
  <si>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</si>
  <si>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</si>
  <si>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</si>
  <si>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</si>
  <si>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</si>
  <si>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</si>
  <si>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</si>
  <si>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</si>
  <si>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</si>
  <si>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</si>
  <si>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</si>
  <si>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</si>
  <si>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</si>
  <si>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</si>
  <si>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</si>
  <si>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</si>
  <si>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</si>
  <si>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</si>
  <si>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</si>
  <si>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</si>
  <si>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</si>
  <si>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</si>
  <si>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</si>
  <si>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</si>
  <si>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</si>
  <si>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</si>
  <si>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</si>
  <si>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</si>
  <si>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</si>
  <si>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</si>
  <si>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</si>
  <si>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</si>
  <si>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</si>
  <si>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</si>
  <si>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</si>
  <si>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</si>
  <si>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</si>
  <si>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</si>
  <si>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</si>
  <si>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</si>
  <si>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</si>
  <si>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</si>
  <si>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</si>
  <si>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</si>
  <si>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</si>
  <si>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</si>
  <si>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</si>
  <si>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</si>
  <si>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</si>
  <si>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</si>
  <si>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</si>
  <si>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</si>
  <si>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</si>
  <si>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</si>
  <si>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</si>
  <si>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</si>
  <si>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</si>
  <si>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</si>
  <si>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</si>
  <si>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</si>
  <si>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</si>
  <si>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</si>
  <si>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</si>
  <si>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</si>
  <si>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</si>
  <si>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</si>
  <si>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</si>
  <si>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</si>
  <si>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</si>
  <si>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</si>
  <si>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</si>
  <si>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</si>
  <si>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</si>
  <si>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</si>
  <si>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</si>
  <si>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</si>
  <si>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</si>
  <si>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</si>
  <si>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</si>
  <si>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</si>
  <si>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</si>
  <si>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</si>
  <si>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</si>
  <si>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</si>
  <si>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</si>
  <si>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</si>
  <si>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</si>
  <si>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</si>
  <si>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</si>
  <si>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</si>
  <si>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</si>
  <si>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</si>
  <si>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</si>
  <si>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</si>
  <si>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</si>
  <si>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</si>
  <si>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</si>
  <si>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</si>
  <si>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</si>
  <si>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</si>
  <si>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</si>
  <si>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</si>
  <si>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</si>
  <si>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</si>
  <si>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</si>
  <si>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</si>
  <si>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</si>
  <si>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</si>
  <si>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</si>
  <si>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</si>
  <si>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</si>
  <si>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</si>
  <si>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</si>
  <si>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</si>
  <si>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</si>
  <si>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</si>
  <si>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</si>
  <si>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</si>
  <si>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</si>
  <si>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</si>
  <si>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</si>
  <si>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</si>
  <si>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</si>
  <si>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</si>
  <si>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</si>
  <si>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</si>
  <si>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</si>
  <si>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</si>
  <si>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</si>
  <si>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</si>
  <si>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</si>
  <si>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</si>
  <si>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</si>
  <si>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</si>
  <si>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</si>
  <si>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</si>
  <si>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</si>
  <si>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</si>
  <si>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</si>
  <si>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</si>
  <si>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</si>
  <si>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</si>
  <si>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</si>
  <si>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</si>
  <si>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</si>
  <si>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</si>
  <si>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</si>
  <si>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</si>
  <si>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</si>
  <si>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</si>
  <si>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</si>
  <si>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</si>
  <si>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</si>
  <si>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</si>
  <si>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</si>
  <si>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</si>
  <si>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</si>
  <si>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</si>
  <si>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</si>
  <si>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</si>
  <si>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</si>
  <si>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</si>
  <si>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</si>
  <si>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</si>
  <si>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</si>
  <si>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</si>
  <si>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</si>
  <si>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</si>
  <si>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</si>
  <si>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</si>
  <si>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</si>
  <si>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</si>
  <si>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</si>
  <si>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</si>
  <si>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</si>
  <si>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</si>
  <si>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</si>
  <si>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</si>
  <si>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</si>
  <si>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</si>
  <si>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</si>
  <si>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</si>
  <si>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</si>
  <si>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</si>
  <si>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</si>
  <si>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</si>
  <si>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</si>
  <si>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</si>
  <si>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</si>
  <si>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</si>
  <si>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</si>
  <si>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</si>
  <si>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</si>
  <si>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</si>
  <si>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</si>
  <si>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</si>
  <si>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</si>
  <si>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</si>
  <si>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</si>
  <si>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</si>
  <si>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</si>
  <si>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</si>
  <si>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</si>
  <si>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</si>
  <si>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</si>
  <si>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</si>
  <si>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</si>
  <si>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</si>
  <si>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</si>
  <si>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</si>
  <si>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</si>
  <si>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</si>
  <si>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</si>
  <si>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</si>
  <si>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</si>
  <si>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</si>
  <si>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</si>
  <si>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</si>
  <si>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</si>
  <si>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</si>
  <si>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</si>
  <si>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</si>
  <si>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</si>
  <si>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</si>
  <si>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</si>
  <si>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</si>
  <si>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</si>
  <si>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</si>
  <si>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</si>
  <si>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</si>
  <si>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</si>
  <si>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</si>
  <si>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</si>
  <si>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</si>
  <si>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</si>
  <si>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</si>
  <si>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</si>
  <si>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</si>
  <si>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</si>
  <si>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</si>
  <si>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</si>
  <si>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</si>
  <si>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</si>
  <si>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</si>
  <si>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</si>
  <si>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</si>
  <si>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</si>
  <si>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</si>
  <si>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</si>
  <si>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</si>
  <si>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</si>
  <si>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</si>
  <si>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</si>
  <si>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</si>
  <si>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</si>
  <si>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</si>
  <si>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</si>
  <si>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</si>
  <si>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</si>
  <si>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</si>
  <si>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</si>
  <si>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</si>
  <si>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</si>
  <si>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</si>
  <si>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</si>
  <si>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</si>
  <si>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</si>
  <si>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</si>
  <si>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</si>
  <si>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</si>
  <si>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</si>
  <si>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</si>
  <si>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</si>
  <si>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</si>
  <si>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</si>
  <si>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</si>
  <si>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</si>
  <si>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</si>
  <si>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</si>
  <si>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</si>
  <si>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</si>
  <si>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</si>
  <si>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</si>
  <si>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</si>
  <si>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</si>
  <si>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</si>
  <si>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</si>
  <si>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</si>
  <si>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</si>
  <si>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</si>
  <si>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</si>
  <si>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</si>
  <si>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</si>
  <si>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</si>
  <si>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</si>
  <si>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</si>
  <si>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</si>
  <si>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</si>
  <si>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</si>
  <si>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</si>
  <si>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</si>
  <si>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</si>
  <si>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</si>
  <si>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</si>
  <si>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</si>
  <si>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</si>
  <si>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</si>
  <si>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</si>
  <si>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</si>
  <si>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</si>
  <si>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</si>
  <si>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</si>
  <si>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</si>
  <si>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</si>
  <si>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</si>
  <si>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</si>
  <si>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</si>
  <si>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</si>
  <si>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</si>
  <si>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</si>
  <si>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</si>
  <si>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</si>
  <si>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</si>
  <si>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</si>
  <si>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</si>
  <si>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</si>
  <si>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</si>
  <si>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</si>
  <si>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</si>
  <si>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</si>
  <si>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</si>
  <si>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</si>
  <si>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</si>
  <si>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</si>
  <si>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</si>
  <si>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</si>
  <si>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</si>
  <si>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</si>
  <si>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</si>
  <si>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</si>
  <si>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</si>
  <si>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</si>
  <si>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</si>
  <si>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</si>
  <si>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</si>
  <si>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</si>
  <si>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</si>
  <si>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</si>
  <si>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</si>
  <si>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</si>
  <si>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</si>
  <si>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</si>
  <si>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</si>
  <si>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</si>
  <si>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</si>
  <si>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</si>
  <si>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</si>
  <si>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</si>
  <si>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</si>
  <si>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</si>
  <si>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</si>
  <si>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</si>
  <si>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</si>
  <si>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</si>
  <si>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</si>
  <si>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</si>
  <si>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</si>
  <si>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</si>
  <si>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</si>
  <si>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</si>
  <si>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</si>
  <si>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</si>
  <si>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</si>
  <si>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</si>
  <si>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</si>
  <si>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</si>
  <si>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</si>
  <si>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</si>
  <si>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</si>
  <si>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</si>
  <si>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</si>
  <si>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</si>
  <si>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</si>
  <si>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</si>
  <si>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</si>
  <si>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</si>
  <si>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</si>
  <si>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</si>
  <si>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</si>
  <si>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</si>
  <si>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</si>
  <si>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</si>
  <si>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</si>
  <si>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</si>
  <si>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</si>
  <si>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</si>
  <si>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</si>
  <si>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</si>
  <si>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</si>
  <si>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</si>
  <si>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</si>
  <si>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</si>
  <si>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</si>
  <si>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</si>
  <si>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</si>
  <si>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</si>
  <si>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</si>
  <si>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</si>
  <si>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</si>
  <si>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</si>
  <si>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</si>
  <si>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</si>
  <si>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</si>
  <si>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</si>
  <si>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</si>
  <si>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</si>
  <si>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</si>
  <si>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</si>
  <si>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</si>
  <si>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</si>
  <si>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</si>
  <si>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</si>
  <si>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</si>
  <si>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</si>
  <si>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</si>
  <si>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</si>
  <si>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</si>
  <si>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</si>
  <si>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</si>
  <si>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</si>
  <si>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</si>
  <si>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</si>
  <si>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</si>
  <si>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</si>
  <si>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</si>
  <si>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</si>
  <si>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</si>
  <si>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</si>
  <si>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</si>
  <si>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</si>
  <si>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</si>
  <si>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</si>
  <si>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</si>
  <si>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</si>
  <si>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</si>
  <si>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</si>
  <si>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</si>
  <si>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</si>
  <si>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</si>
  <si>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</si>
  <si>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</si>
  <si>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</si>
  <si>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</si>
  <si>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</si>
  <si>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</si>
  <si>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</si>
  <si>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</si>
  <si>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</si>
  <si>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</si>
  <si>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</si>
  <si>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</si>
  <si>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</si>
  <si>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</si>
  <si>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</si>
  <si>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</si>
  <si>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</si>
  <si>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</si>
  <si>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</si>
  <si>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</si>
  <si>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</si>
  <si>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</si>
  <si>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</si>
  <si>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</si>
  <si>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</si>
  <si>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</si>
  <si>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</si>
  <si>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</si>
  <si>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</si>
  <si>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</si>
  <si>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</si>
  <si>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</si>
  <si>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</si>
  <si>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</si>
  <si>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</si>
  <si>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</si>
  <si>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</si>
  <si>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</si>
  <si>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</si>
  <si>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</si>
  <si>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</si>
  <si>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</si>
  <si>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</si>
  <si>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</si>
  <si>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</si>
  <si>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</si>
  <si>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</si>
  <si>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</si>
  <si>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</si>
  <si>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</si>
  <si>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</si>
  <si>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</si>
  <si>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</si>
  <si>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</si>
  <si>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</si>
  <si>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</si>
  <si>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</si>
  <si>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</si>
  <si>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</si>
  <si>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</si>
  <si>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</si>
  <si>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</si>
  <si>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</si>
  <si>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</si>
  <si>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</si>
  <si>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</si>
  <si>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</si>
  <si>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</si>
  <si>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</si>
  <si>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</si>
  <si>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</si>
  <si>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</si>
  <si>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</si>
  <si>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</si>
  <si>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</si>
  <si>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</si>
  <si>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</si>
  <si>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</si>
  <si>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</si>
  <si>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</si>
  <si>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</si>
  <si>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</si>
  <si>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</si>
  <si>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</si>
  <si>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</si>
  <si>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</si>
  <si>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</si>
  <si>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</si>
  <si>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</si>
  <si>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</si>
  <si>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</si>
  <si>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</si>
  <si>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</si>
  <si>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</si>
  <si>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</si>
  <si>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</si>
  <si>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</si>
  <si>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</si>
  <si>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</si>
  <si>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</si>
  <si>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</si>
  <si>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</si>
  <si>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</si>
  <si>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</si>
  <si>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</si>
  <si>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</si>
  <si>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</si>
  <si>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</si>
  <si>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</si>
  <si>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</si>
  <si>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</si>
  <si>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</si>
  <si>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</si>
  <si>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</si>
  <si>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</si>
  <si>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</si>
  <si>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</si>
  <si>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</si>
  <si>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</si>
  <si>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</si>
  <si>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</si>
  <si>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</si>
  <si>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</si>
  <si>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</si>
  <si>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</si>
  <si>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</si>
  <si>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</si>
  <si>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</si>
  <si>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</si>
  <si>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</si>
  <si>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</si>
  <si>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</si>
  <si>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</si>
  <si>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</si>
  <si>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</si>
  <si>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</si>
  <si>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</si>
  <si>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</si>
  <si>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</si>
  <si>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</si>
  <si>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</si>
  <si>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</si>
  <si>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</si>
  <si>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</si>
  <si>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</si>
  <si>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</si>
  <si>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</si>
  <si>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</si>
  <si>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</si>
  <si>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</si>
  <si>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</si>
  <si>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</si>
  <si>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</si>
  <si>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</si>
  <si>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</si>
  <si>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</si>
  <si>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</si>
  <si>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</si>
  <si>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</si>
  <si>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</si>
  <si>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</si>
  <si>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</si>
  <si>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</si>
  <si>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</si>
  <si>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</si>
  <si>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</si>
  <si>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</si>
  <si>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</si>
  <si>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</si>
  <si>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</si>
  <si>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</si>
  <si>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</si>
  <si>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</si>
  <si>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</si>
  <si>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</si>
  <si>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</si>
  <si>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</si>
  <si>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</si>
  <si>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</si>
  <si>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</si>
  <si>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</si>
  <si>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</si>
  <si>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</si>
  <si>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</si>
  <si>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</si>
  <si>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</si>
  <si>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</si>
  <si>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</si>
  <si>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</si>
  <si>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</si>
  <si>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</si>
  <si>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</si>
  <si>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</si>
  <si>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</si>
  <si>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</si>
  <si>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</si>
  <si>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</si>
  <si>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</si>
  <si>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</si>
  <si>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</si>
  <si>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</si>
  <si>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</si>
  <si>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</si>
  <si>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</si>
  <si>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</si>
  <si>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</si>
  <si>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</si>
  <si>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</si>
  <si>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</si>
  <si>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</si>
  <si>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</si>
  <si>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</si>
  <si>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</si>
  <si>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</si>
  <si>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</si>
  <si>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</si>
  <si>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</si>
  <si>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</si>
  <si>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</si>
  <si>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</si>
  <si>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</si>
  <si>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</si>
  <si>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</si>
  <si>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</si>
  <si>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</si>
  <si>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</si>
  <si>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</si>
  <si>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</si>
  <si>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</si>
  <si>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</si>
  <si>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</si>
  <si>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</si>
  <si>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</si>
  <si>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</si>
  <si>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</si>
  <si>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</si>
  <si>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</si>
  <si>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</si>
  <si>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</si>
  <si>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</si>
  <si>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</si>
  <si>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</si>
  <si>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</si>
  <si>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</si>
  <si>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</si>
  <si>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</si>
  <si>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</si>
  <si>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</si>
  <si>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</si>
  <si>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</si>
  <si>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</si>
  <si>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</si>
  <si>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</si>
  <si>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</si>
  <si>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</si>
  <si>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</si>
  <si>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</si>
  <si>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</si>
  <si>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</si>
  <si>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</si>
  <si>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</si>
  <si>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</si>
  <si>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</si>
  <si>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</si>
  <si>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</si>
  <si>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</si>
  <si>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</si>
  <si>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</si>
  <si>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</si>
  <si>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</si>
  <si>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</si>
  <si>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</si>
  <si>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</si>
  <si>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</si>
  <si>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</si>
  <si>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</si>
  <si>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</si>
  <si>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</si>
  <si>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</si>
  <si>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</si>
  <si>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</si>
  <si>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</si>
  <si>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</si>
  <si>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</si>
  <si>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</si>
  <si>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</si>
  <si>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</si>
  <si>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</si>
  <si>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</si>
  <si>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</si>
  <si>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</si>
  <si>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</si>
  <si>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</si>
  <si>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</si>
  <si>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</si>
  <si>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</si>
  <si>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</si>
  <si>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</si>
  <si>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</si>
  <si>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</si>
  <si>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</si>
  <si>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</si>
  <si>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</si>
  <si>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</si>
  <si>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</si>
  <si>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</si>
  <si>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</si>
  <si>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</si>
  <si>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</si>
  <si>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</si>
  <si>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</si>
  <si>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</si>
  <si>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</si>
  <si>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</si>
  <si>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</si>
  <si>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</si>
  <si>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</si>
  <si>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</si>
  <si>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</si>
  <si>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</si>
  <si>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</si>
  <si>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</si>
  <si>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</si>
  <si>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</si>
  <si>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</si>
  <si>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</si>
  <si>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</si>
  <si>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</si>
  <si>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</si>
  <si>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</si>
  <si>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</si>
  <si>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</si>
  <si>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</si>
  <si>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</si>
  <si>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</si>
  <si>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</si>
  <si>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</si>
  <si>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</si>
  <si>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</si>
  <si>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</si>
  <si>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</si>
  <si>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</si>
  <si>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</si>
  <si>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</si>
  <si>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</si>
  <si>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</si>
  <si>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</si>
  <si>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</si>
  <si>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</si>
  <si>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</si>
  <si>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</si>
  <si>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</si>
  <si>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</si>
  <si>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</si>
  <si>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</si>
  <si>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</si>
  <si>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</si>
  <si>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</si>
  <si>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</si>
  <si>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</si>
  <si>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</si>
  <si>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</si>
  <si>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</si>
  <si>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</si>
  <si>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</si>
  <si>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</si>
  <si>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</si>
  <si>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</si>
  <si>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</si>
  <si>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</si>
  <si>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</si>
  <si>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</si>
  <si>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</si>
  <si>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</si>
  <si>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</si>
  <si>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</si>
  <si>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</si>
  <si>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</si>
  <si>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</si>
  <si>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</si>
  <si>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</si>
  <si>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</si>
  <si>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</si>
  <si>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</si>
  <si>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</si>
  <si>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</si>
  <si>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</si>
  <si>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</si>
  <si>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</si>
  <si>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</si>
  <si>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</si>
  <si>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</si>
  <si>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</si>
  <si>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</si>
  <si>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</si>
  <si>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</si>
  <si>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</si>
  <si>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</si>
  <si>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</si>
  <si>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</si>
  <si>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</si>
  <si>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</si>
  <si>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</si>
  <si>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</si>
  <si>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</si>
  <si>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</si>
  <si>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</si>
  <si>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</si>
  <si>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</si>
  <si>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</si>
  <si>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</si>
  <si>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</si>
  <si>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</si>
  <si>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</si>
  <si>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</si>
  <si>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</si>
  <si>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</si>
  <si>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</si>
  <si>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</si>
  <si>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</si>
  <si>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</si>
  <si>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</si>
  <si>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</si>
  <si>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</si>
  <si>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</si>
  <si>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</si>
  <si>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</si>
  <si>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</si>
  <si>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</si>
  <si>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</si>
  <si>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</si>
  <si>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</si>
  <si>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</si>
  <si>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</si>
  <si>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</si>
  <si>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</si>
  <si>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</si>
  <si>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</si>
  <si>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</si>
  <si>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</si>
  <si>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</si>
  <si>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</si>
  <si>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</si>
  <si>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</si>
  <si>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</si>
  <si>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</si>
  <si>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</si>
  <si>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</si>
  <si>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</si>
  <si>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</si>
  <si>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</si>
  <si>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</si>
  <si>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</si>
  <si>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</si>
  <si>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</si>
  <si>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</si>
  <si>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</si>
  <si>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</si>
  <si>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</si>
  <si>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</si>
  <si>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</si>
  <si>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</si>
  <si>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</si>
  <si>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</si>
  <si>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</si>
  <si>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</si>
  <si>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</si>
  <si>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</si>
  <si>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</si>
  <si>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</si>
  <si>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</si>
  <si>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</si>
  <si>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</si>
  <si>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</si>
  <si>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</si>
  <si>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</si>
  <si>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</si>
  <si>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</si>
  <si>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</si>
  <si>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</si>
  <si>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</si>
  <si>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</si>
  <si>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</si>
  <si>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</si>
  <si>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</si>
  <si>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</si>
  <si>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</si>
  <si>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</si>
  <si>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</si>
  <si>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</si>
  <si>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</si>
  <si>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</si>
  <si>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</si>
  <si>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</si>
  <si>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</si>
  <si>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</si>
  <si>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</si>
  <si>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</si>
  <si>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</si>
  <si>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</si>
  <si>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</si>
  <si>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</si>
  <si>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</si>
  <si>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</si>
  <si>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</si>
  <si>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</si>
  <si>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</si>
  <si>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</si>
  <si>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</si>
  <si>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</si>
  <si>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</si>
  <si>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</si>
  <si>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</si>
  <si>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</si>
  <si>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</si>
  <si>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</si>
  <si>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</si>
  <si>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</si>
  <si>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</si>
  <si>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</si>
  <si>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</si>
  <si>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</si>
  <si>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</si>
  <si>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</si>
  <si>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</si>
  <si>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</si>
  <si>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</si>
  <si>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</si>
  <si>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</si>
  <si>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</si>
  <si>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</si>
  <si>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</si>
  <si>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</si>
  <si>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</si>
  <si>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</si>
  <si>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</si>
  <si>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</si>
  <si>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</si>
  <si>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</si>
  <si>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</si>
  <si>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</si>
  <si>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</si>
  <si>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</si>
  <si>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</si>
  <si>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</si>
  <si>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</si>
  <si>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</si>
  <si>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</si>
  <si>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</si>
  <si>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</si>
  <si>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</si>
  <si>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</si>
  <si>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</si>
  <si>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</si>
  <si>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</si>
  <si>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</si>
  <si>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</si>
  <si>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</si>
  <si>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</si>
  <si>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</si>
  <si>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</si>
  <si>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</si>
  <si>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</si>
  <si>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</si>
  <si>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</si>
  <si>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</si>
  <si>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</si>
  <si>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</si>
  <si>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</si>
  <si>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</si>
  <si>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</si>
  <si>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</si>
  <si>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</si>
  <si>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</si>
  <si>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</si>
  <si>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</si>
  <si>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</si>
  <si>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</si>
  <si>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</si>
  <si>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</si>
  <si>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</si>
  <si>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</si>
  <si>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</si>
  <si>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</si>
  <si>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</si>
  <si>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</si>
  <si>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</si>
  <si>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</si>
  <si>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</si>
  <si>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</si>
  <si>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</si>
  <si>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</si>
  <si>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</si>
  <si>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</si>
  <si>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</si>
  <si>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</si>
  <si>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</si>
  <si>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</si>
  <si>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</si>
  <si>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</si>
  <si>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</si>
  <si>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</si>
  <si>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</si>
  <si>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</si>
  <si>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</si>
  <si>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</si>
  <si>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</si>
  <si>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</si>
  <si>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</si>
  <si>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</si>
  <si>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</si>
  <si>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</si>
  <si>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</si>
  <si>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</si>
  <si>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</si>
  <si>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</si>
  <si>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</si>
  <si>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</si>
  <si>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</si>
  <si>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</si>
  <si>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</si>
  <si>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</si>
  <si>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</si>
  <si>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</si>
  <si>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</si>
  <si>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</si>
  <si>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</si>
  <si>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</si>
  <si>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</si>
  <si>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</si>
  <si>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</si>
  <si>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</si>
  <si>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</si>
  <si>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</si>
  <si>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</si>
  <si>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</si>
  <si>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</si>
  <si>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</si>
  <si>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</si>
  <si>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</si>
  <si>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</si>
  <si>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</si>
  <si>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</si>
  <si>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</si>
  <si>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</si>
  <si>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</si>
  <si>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</si>
  <si>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</si>
  <si>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</si>
  <si>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</si>
  <si>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</si>
  <si>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</si>
  <si>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</si>
  <si>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</si>
  <si>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</si>
  <si>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</si>
  <si>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</si>
  <si>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</si>
  <si>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</si>
  <si>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</si>
  <si>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</si>
  <si>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</si>
  <si>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</si>
  <si>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</si>
  <si>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</si>
  <si>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</si>
  <si>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</si>
  <si>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</si>
  <si>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</si>
  <si>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</si>
  <si>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</si>
  <si>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</si>
  <si>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</si>
  <si>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</si>
  <si>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</si>
  <si>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</si>
  <si>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</si>
  <si>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</si>
  <si>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</si>
  <si>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</si>
  <si>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</si>
  <si>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</si>
  <si>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</si>
  <si>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</si>
  <si>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</si>
  <si>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</si>
  <si>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</si>
  <si>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</si>
  <si>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</si>
  <si>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</si>
  <si>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</si>
  <si>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</si>
  <si>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</si>
  <si>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</si>
  <si>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</si>
  <si>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</si>
  <si>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</si>
  <si>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</si>
  <si>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</si>
  <si>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</si>
  <si>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</si>
  <si>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</si>
  <si>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</si>
  <si>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</si>
  <si>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</si>
  <si>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</si>
  <si>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</si>
  <si>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</si>
  <si>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</si>
  <si>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</si>
  <si>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</si>
  <si>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</si>
  <si>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</si>
  <si>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</si>
  <si>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</si>
  <si>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</si>
  <si>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</si>
  <si>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</si>
  <si>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</si>
  <si>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</si>
  <si>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</si>
  <si>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</si>
  <si>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</si>
  <si>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</si>
  <si>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</si>
  <si>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</si>
  <si>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</si>
  <si>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</si>
  <si>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</si>
  <si>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</si>
  <si>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</si>
  <si>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</si>
  <si>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</si>
  <si>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</si>
  <si>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</si>
  <si>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</si>
  <si>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</si>
  <si>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</si>
  <si>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</si>
  <si>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</si>
  <si>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</si>
  <si>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</si>
  <si>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</si>
  <si>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</si>
  <si>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</si>
  <si>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</si>
  <si>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</si>
  <si>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</si>
  <si>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</si>
  <si>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</si>
  <si>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</si>
  <si>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</si>
  <si>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</si>
  <si>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</si>
  <si>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</si>
  <si>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</si>
  <si>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</si>
  <si>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</si>
  <si>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</si>
  <si>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</si>
  <si>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</si>
  <si>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</si>
  <si>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</si>
  <si>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</si>
  <si>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</si>
  <si>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</si>
  <si>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</si>
  <si>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</si>
  <si>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</si>
  <si>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</si>
  <si>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</si>
  <si>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</si>
  <si>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</si>
  <si>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</si>
  <si>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</si>
  <si>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</si>
  <si>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</si>
  <si>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</si>
  <si>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</si>
  <si>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</si>
  <si>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</si>
  <si>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</si>
  <si>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</si>
  <si>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</si>
  <si>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</si>
  <si>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</si>
  <si>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</si>
  <si>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</si>
  <si>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</si>
  <si>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</si>
  <si>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</si>
  <si>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</si>
  <si>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</si>
  <si>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</si>
  <si>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</si>
  <si>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</si>
  <si>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</si>
  <si>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</si>
  <si>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</si>
  <si>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</si>
  <si>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</si>
  <si>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</si>
  <si>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</si>
  <si>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</si>
  <si>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</si>
  <si>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</si>
  <si>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</si>
  <si>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</si>
  <si>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</si>
  <si>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</si>
  <si>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</si>
  <si>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</si>
  <si>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</si>
  <si>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</si>
  <si>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</si>
  <si>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</si>
  <si>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</si>
  <si>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</si>
  <si>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</si>
  <si>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</si>
  <si>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</si>
  <si>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</si>
  <si>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</si>
  <si>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</si>
  <si>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</si>
  <si>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</si>
  <si>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</si>
  <si>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</si>
  <si>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</si>
  <si>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</si>
  <si>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</si>
  <si>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</si>
  <si>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</si>
  <si>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</si>
  <si>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</si>
  <si>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</si>
  <si>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</si>
  <si>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</si>
  <si>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</si>
  <si>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</si>
  <si>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</si>
  <si>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</si>
  <si>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</si>
  <si>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</si>
  <si>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</si>
  <si>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</si>
  <si>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</si>
  <si>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</si>
  <si>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</si>
  <si>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</si>
  <si>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</si>
  <si>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</si>
  <si>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</si>
  <si>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</si>
  <si>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</si>
  <si>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</si>
  <si>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</si>
  <si>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</si>
  <si>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</si>
  <si>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</si>
  <si>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</si>
  <si>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</si>
  <si>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</si>
  <si>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</si>
  <si>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</si>
  <si>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</si>
  <si>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</si>
  <si>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</si>
  <si>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</si>
  <si>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</si>
  <si>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</si>
  <si>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</si>
  <si>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</si>
  <si>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</si>
  <si>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</si>
  <si>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</si>
  <si>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</si>
  <si>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</si>
  <si>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</si>
  <si>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</si>
  <si>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</si>
  <si>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</si>
  <si>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</si>
  <si>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</si>
  <si>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</si>
  <si>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</si>
  <si>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</si>
  <si>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</si>
  <si>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</si>
  <si>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</si>
  <si>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</si>
  <si>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</si>
  <si>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</si>
  <si>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</si>
  <si>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</si>
  <si>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</si>
  <si>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</si>
  <si>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</si>
  <si>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</si>
  <si>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</si>
  <si>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</si>
  <si>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</si>
  <si>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</si>
  <si>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</si>
  <si>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</si>
  <si>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</si>
  <si>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</si>
  <si>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</si>
  <si>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</si>
  <si>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</si>
  <si>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</si>
  <si>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</si>
  <si>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</si>
  <si>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</si>
  <si>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</si>
  <si>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</si>
  <si>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</si>
  <si>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</si>
  <si>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</si>
  <si>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</si>
  <si>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</si>
  <si>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</si>
  <si>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</si>
  <si>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</si>
  <si>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</si>
  <si>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</si>
  <si>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</si>
  <si>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</si>
  <si>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</si>
  <si>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</si>
  <si>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</si>
  <si>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</si>
  <si>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</si>
  <si>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</si>
  <si>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</si>
  <si>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</si>
  <si>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</si>
  <si>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</si>
  <si>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</si>
  <si>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</si>
  <si>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</si>
  <si>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</si>
  <si>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</si>
  <si>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</si>
  <si>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</si>
  <si>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</si>
  <si>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</si>
  <si>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</si>
  <si>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</si>
  <si>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</si>
  <si>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</si>
  <si>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</si>
  <si>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</si>
  <si>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</si>
  <si>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</si>
  <si>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</si>
  <si>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</si>
  <si>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</si>
  <si>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</si>
  <si>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</si>
  <si>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</si>
  <si>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</si>
  <si>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</si>
  <si>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</si>
  <si>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</si>
  <si>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</si>
  <si>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</si>
  <si>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</si>
  <si>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</si>
  <si>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</si>
  <si>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</si>
  <si>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</si>
  <si>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</si>
  <si>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</si>
  <si>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</si>
  <si>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</si>
  <si>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</si>
  <si>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</si>
  <si>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</si>
  <si>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</si>
  <si>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</si>
  <si>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</si>
  <si>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</si>
  <si>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</si>
  <si>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</si>
  <si>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</si>
  <si>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</si>
  <si>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</si>
  <si>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</si>
  <si>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</si>
  <si>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</si>
  <si>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</si>
  <si>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</si>
  <si>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</si>
  <si>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</si>
  <si>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</si>
  <si>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</si>
  <si>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</si>
  <si>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</si>
  <si>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</si>
  <si>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</si>
  <si>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</si>
  <si>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</si>
  <si>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</si>
  <si>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</si>
  <si>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</si>
  <si>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</si>
  <si>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</si>
  <si>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</si>
  <si>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</si>
  <si>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</si>
  <si>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</si>
  <si>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</si>
  <si>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</si>
  <si>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</si>
  <si>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</si>
  <si>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</si>
  <si>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</si>
  <si>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</si>
  <si>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</si>
  <si>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</si>
  <si>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</si>
  <si>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</si>
  <si>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</si>
  <si>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</si>
  <si>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</si>
  <si>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</si>
  <si>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</si>
  <si>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</si>
  <si>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</si>
  <si>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</si>
  <si>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</si>
  <si>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</si>
  <si>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</si>
  <si>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</si>
  <si>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</si>
  <si>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</si>
  <si>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</si>
  <si>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</si>
  <si>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</si>
  <si>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</si>
  <si>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</si>
  <si>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</si>
  <si>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</si>
  <si>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</si>
  <si>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</si>
  <si>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</si>
  <si>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</si>
  <si>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</si>
  <si>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</si>
  <si>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</si>
  <si>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</si>
  <si>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</si>
  <si>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</si>
  <si>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</si>
  <si>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</si>
  <si>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</si>
  <si>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</si>
  <si>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</si>
  <si>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</si>
  <si>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</si>
  <si>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</si>
  <si>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</si>
  <si>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</si>
  <si>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</si>
  <si>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</si>
  <si>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</si>
  <si>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</si>
  <si>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</si>
  <si>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</si>
  <si>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</si>
  <si>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</si>
  <si>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</si>
  <si>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</si>
  <si>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</si>
  <si>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</si>
  <si>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</si>
  <si>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</si>
  <si>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</si>
  <si>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</si>
  <si>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</si>
  <si>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</si>
  <si>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</si>
  <si>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</si>
  <si>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</si>
  <si>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</si>
  <si>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</si>
  <si>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</si>
  <si>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</si>
  <si>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</si>
  <si>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</si>
  <si>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</si>
  <si>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</si>
  <si>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</si>
  <si>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</si>
  <si>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</si>
  <si>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</si>
  <si>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</si>
  <si>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</si>
  <si>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</si>
  <si>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</si>
  <si>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</si>
  <si>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</si>
  <si>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</si>
  <si>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</si>
  <si>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</si>
  <si>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</si>
  <si>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</si>
  <si>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</si>
  <si>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</si>
  <si>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</si>
  <si>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</si>
  <si>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</si>
  <si>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</si>
  <si>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</si>
  <si>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</si>
  <si>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</si>
  <si>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</si>
  <si>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</si>
  <si>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</si>
  <si>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</si>
  <si>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</si>
  <si>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</si>
  <si>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</si>
  <si>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</si>
  <si>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</si>
  <si>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</si>
  <si>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</si>
  <si>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</si>
  <si>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</si>
  <si>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</si>
  <si>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</si>
  <si>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</si>
  <si>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</si>
  <si>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</si>
  <si>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</si>
  <si>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</si>
  <si>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</si>
  <si>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</si>
  <si>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</si>
  <si>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</si>
  <si>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</si>
  <si>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</si>
  <si>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</si>
  <si>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</si>
  <si>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</si>
  <si>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</si>
  <si>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</si>
  <si>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</si>
  <si>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</si>
  <si>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</si>
  <si>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</si>
  <si>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</si>
  <si>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</si>
  <si>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</si>
  <si>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</si>
  <si>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</si>
  <si>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</si>
  <si>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</si>
  <si>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</si>
  <si>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</si>
  <si>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</si>
  <si>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</si>
  <si>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</si>
  <si>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</si>
  <si>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</si>
  <si>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</si>
  <si>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</si>
  <si>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</si>
  <si>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</si>
  <si>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</si>
  <si>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</si>
  <si>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</si>
  <si>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</si>
  <si>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</si>
  <si>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</si>
  <si>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</si>
  <si>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</si>
  <si>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</si>
  <si>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</si>
  <si>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</si>
  <si>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</si>
  <si>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</si>
  <si>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</si>
  <si>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</si>
  <si>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</si>
  <si>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</si>
  <si>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</si>
  <si>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</si>
  <si>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</si>
  <si>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</si>
  <si>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</si>
  <si>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</si>
  <si>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</si>
  <si>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</si>
  <si>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</si>
  <si>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</si>
  <si>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</si>
  <si>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</si>
  <si>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</si>
  <si>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</si>
  <si>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</si>
  <si>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</si>
  <si>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</si>
  <si>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</si>
  <si>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</si>
  <si>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</si>
  <si>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</si>
  <si>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</si>
  <si>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</si>
  <si>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</si>
  <si>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</si>
  <si>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</si>
  <si>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</si>
  <si>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</si>
  <si>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</si>
  <si>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</si>
  <si>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</si>
  <si>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</si>
  <si>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</si>
  <si>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</si>
  <si>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</si>
  <si>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</si>
  <si>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</si>
  <si>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</si>
  <si>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</si>
  <si>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</si>
  <si>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</si>
  <si>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</si>
  <si>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</si>
  <si>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</si>
  <si>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</si>
  <si>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</si>
  <si>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</si>
  <si>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</si>
  <si>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</si>
  <si>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</si>
  <si>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</si>
  <si>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</si>
  <si>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</si>
  <si>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</si>
  <si>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</si>
  <si>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</si>
  <si>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</si>
  <si>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</si>
  <si>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</si>
  <si>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</si>
  <si>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</si>
  <si>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</si>
  <si>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</si>
  <si>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</si>
  <si>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</si>
  <si>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</si>
  <si>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</si>
  <si>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</si>
  <si>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</si>
  <si>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</si>
  <si>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</si>
  <si>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</si>
  <si>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</si>
  <si>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</si>
  <si>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</si>
  <si>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</si>
  <si>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</si>
  <si>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</si>
  <si>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</si>
  <si>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</si>
  <si>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</si>
  <si>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</si>
  <si>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</si>
  <si>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</si>
  <si>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</si>
  <si>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</si>
  <si>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</si>
  <si>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</si>
  <si>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</si>
  <si>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</si>
  <si>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</si>
  <si>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</si>
  <si>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</si>
  <si>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</si>
  <si>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</si>
  <si>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</si>
  <si>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</si>
  <si>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</si>
  <si>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</si>
  <si>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</si>
  <si>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</si>
  <si>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</si>
  <si>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</si>
  <si>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</si>
  <si>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</si>
  <si>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</si>
  <si>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</si>
  <si>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</si>
  <si>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</si>
  <si>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</si>
  <si>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</si>
  <si>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</si>
  <si>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</si>
  <si>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</si>
  <si>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</si>
  <si>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</si>
  <si>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</si>
  <si>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</si>
  <si>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</si>
  <si>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</si>
  <si>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</si>
  <si>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</si>
  <si>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</si>
  <si>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</si>
  <si>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</si>
  <si>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</si>
  <si>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</si>
  <si>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</si>
  <si>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</si>
  <si>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</si>
  <si>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</si>
  <si>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</si>
  <si>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</si>
  <si>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</si>
  <si>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</si>
  <si>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</si>
  <si>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</si>
  <si>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</si>
  <si>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</si>
  <si>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</si>
  <si>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</si>
  <si>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</si>
  <si>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</si>
  <si>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</si>
  <si>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</si>
  <si>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</si>
  <si>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</si>
  <si>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</si>
  <si>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</si>
  <si>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</si>
  <si>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</si>
  <si>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</si>
  <si>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</si>
  <si>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</si>
  <si>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</si>
  <si>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</si>
  <si>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</si>
  <si>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</si>
  <si>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</si>
  <si>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</si>
  <si>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</si>
  <si>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</si>
  <si>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</si>
  <si>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</si>
  <si>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</si>
  <si>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</si>
  <si>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</si>
  <si>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</si>
  <si>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</si>
  <si>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</si>
  <si>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</si>
  <si>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</si>
  <si>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</si>
  <si>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</si>
  <si>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</si>
  <si>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</si>
  <si>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</si>
  <si>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</si>
  <si>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</si>
  <si>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</si>
  <si>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</si>
  <si>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</si>
  <si>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</si>
  <si>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</si>
  <si>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</si>
  <si>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</si>
  <si>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</si>
  <si>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</si>
  <si>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</si>
  <si>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</si>
  <si>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</si>
  <si>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</si>
  <si>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</si>
  <si>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</si>
  <si>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</si>
  <si>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</si>
  <si>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</si>
  <si>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</si>
  <si>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</si>
  <si>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</si>
  <si>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</si>
  <si>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</si>
  <si>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</si>
  <si>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</si>
  <si>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</si>
  <si>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</si>
  <si>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</si>
  <si>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</si>
  <si>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</si>
  <si>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</si>
  <si>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</si>
  <si>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</si>
  <si>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</si>
  <si>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</si>
  <si>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</si>
  <si>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</si>
  <si>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</si>
  <si>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</si>
  <si>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</si>
  <si>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</si>
  <si>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</si>
  <si>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</si>
  <si>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</si>
  <si>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</si>
  <si>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</si>
  <si>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</si>
  <si>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</si>
  <si>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</si>
  <si>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</si>
  <si>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</si>
  <si>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</si>
  <si>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</si>
  <si>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</si>
  <si>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</si>
  <si>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</si>
  <si>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</si>
  <si>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</si>
  <si>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</si>
  <si>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</si>
  <si>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</si>
  <si>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</si>
  <si>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</si>
  <si>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</si>
  <si>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</si>
  <si>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</si>
  <si>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</si>
  <si>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</si>
  <si>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</si>
  <si>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</si>
  <si>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</si>
  <si>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</si>
  <si>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</si>
  <si>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</si>
  <si>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</si>
  <si>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</si>
  <si>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</si>
  <si>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</si>
  <si>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</si>
  <si>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</si>
  <si>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</si>
  <si>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</si>
  <si>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</si>
  <si>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</si>
  <si>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</si>
  <si>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</si>
  <si>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</si>
  <si>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</si>
  <si>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</si>
  <si>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</si>
  <si>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</si>
  <si>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</si>
  <si>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</si>
  <si>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</si>
  <si>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</si>
  <si>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</si>
  <si>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</si>
  <si>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</si>
  <si>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</si>
  <si>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</si>
  <si>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</si>
  <si>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</si>
  <si>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</si>
  <si>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</si>
  <si>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</si>
  <si>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</si>
  <si>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</si>
  <si>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</si>
  <si>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</si>
  <si>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</si>
  <si>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</si>
  <si>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</si>
  <si>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</si>
  <si>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</si>
  <si>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</si>
  <si>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</si>
  <si>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</si>
  <si>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</si>
  <si>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</si>
  <si>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</si>
  <si>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</si>
  <si>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</si>
  <si>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</si>
  <si>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</si>
  <si>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</si>
  <si>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</si>
  <si>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</si>
  <si>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</si>
  <si>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</si>
  <si>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</si>
  <si>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</si>
  <si>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</si>
  <si>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</si>
  <si>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</si>
  <si>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</si>
  <si>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</si>
  <si>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</si>
  <si>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</si>
  <si>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</si>
  <si>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</si>
  <si>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</si>
  <si>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</si>
  <si>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</si>
  <si>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</si>
  <si>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</si>
  <si>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</si>
  <si>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</si>
  <si>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</si>
  <si>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</si>
  <si>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</si>
  <si>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</si>
  <si>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</si>
  <si>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</si>
  <si>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</si>
  <si>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</si>
  <si>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</si>
  <si>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</si>
  <si>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</si>
  <si>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</si>
  <si>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</si>
  <si>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</si>
  <si>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</si>
  <si>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</si>
  <si>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</si>
  <si>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</si>
  <si>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</si>
  <si>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</si>
  <si>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</si>
  <si>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</si>
  <si>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</si>
  <si>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</si>
  <si>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</si>
  <si>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</si>
  <si>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</si>
  <si>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</si>
  <si>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</si>
  <si>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</si>
  <si>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</si>
  <si>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</si>
  <si>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</si>
  <si>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</si>
  <si>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</si>
  <si>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</si>
  <si>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</si>
  <si>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</si>
  <si>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</si>
  <si>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</si>
  <si>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</si>
  <si>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</si>
  <si>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</si>
  <si>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</si>
  <si>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</si>
  <si>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</si>
  <si>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</si>
  <si>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</si>
  <si>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</si>
  <si>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</si>
  <si>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</si>
  <si>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</si>
  <si>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</si>
  <si>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</si>
  <si>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</si>
  <si>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</si>
  <si>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</si>
  <si>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</si>
  <si>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</si>
  <si>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</si>
  <si>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</si>
  <si>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</si>
  <si>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</si>
  <si>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</si>
  <si>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</si>
  <si>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</si>
  <si>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</si>
  <si>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</si>
  <si>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</si>
  <si>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</si>
  <si>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</si>
  <si>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</si>
  <si>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</si>
  <si>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</si>
  <si>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</si>
  <si>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</si>
  <si>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</si>
  <si>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</si>
  <si>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</si>
  <si>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</si>
  <si>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</si>
  <si>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</si>
  <si>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</si>
  <si>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</si>
  <si>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</si>
  <si>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</si>
  <si>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</si>
  <si>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</si>
  <si>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</si>
  <si>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</si>
  <si>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</si>
  <si>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</si>
  <si>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</si>
  <si>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</si>
  <si>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</si>
  <si>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</si>
  <si>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</si>
  <si>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</si>
  <si>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at site TS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</si>
  <si>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</si>
  <si>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</si>
  <si>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</si>
  <si>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</si>
  <si>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</si>
  <si>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</si>
  <si>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</si>
  <si>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PCM-20251206-00000586</t>
  </si>
  <si>
    <t xml:space="preserve">Major </t>
  </si>
  <si>
    <t>Huawei rectifier MCU faulty requested and team on way to collect</t>
  </si>
  <si>
    <t>PCM-20251206-00000754</t>
  </si>
  <si>
    <t xml:space="preserve">ETA 60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</si>
  <si>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</si>
  <si>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</si>
  <si>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</si>
  <si>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</si>
  <si>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</si>
  <si>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</si>
  <si>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</si>
  <si>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</si>
  <si>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</si>
  <si>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</si>
  <si>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</si>
  <si>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</si>
  <si>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</si>
  <si>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Team visited the site and found power cable vandalized, team is installing a temporary power cable to restore the site.</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</si>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</sst>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334.52069872685388</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0.10106909722526325</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45997.46912465278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45997.46912465278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45997.46912465278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45997.46912465278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45997.46912465278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45997.46912465278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45997.46912465278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45997.46912465278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45997.46912465278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45997.46912465278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45997.46912465278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45997.46912465278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45997.46912465278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45997.46912465278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45997.46912465278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45997.46912465278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45997.46912465278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45997.46912465278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45997.46912465278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45997.46912465278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45997.46912465278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45997.46912465278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45997.46912465278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45997.46912465278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45997.46912465278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45997.46912465278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45997.46912465278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45997.46912465278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45997.46912465278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45997.46912465278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45997.46912465278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45997.46912465278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45997.46912465278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45997.46912465278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45997.46912465278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45997.46912465278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45997.46912465278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45997.46912465278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45997.46912465278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45997.46912465278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45997.46912465278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45997.46912465278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45997.46912465278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45997.46912465278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45997.46912465278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45997.46912465278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45997.46912465278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45997.46912465278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45997.46912465278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45997.46912465278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45997.46912465278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45997.46912465278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45997.46912465278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45997.46912465278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45997.46912465278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45997.46912465278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45997.46912465278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45997.46912465278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45997.46912465278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45997.46912465278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45997.46912465278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45997.46912465278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45997.46912465278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45997.46912465278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45997.46912465278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45997.46912465278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45997.46912465278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45997.46912465278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45997.46912465278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45997.46912465278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45997.46912465278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45997.46912465278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45997.46912465278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45997.46912465278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45997.46912465278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45997.46912465278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45997.46912465278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45997.46912465278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45997.46912465278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45997.46912465278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45997.46912465278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45997.46912465278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45997.46912465278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45997.46912465278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45997.46912465278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45997.46912465278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45997.46912465278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45997.46912465278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45997.46912465278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45997.46912465278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45997.46912465278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45997.46912465278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45997.46912465278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45997.46912465278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45997.46912465278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45997.46912465278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45997.46912465278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45997.46912465278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45997.46912465278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45997.46912465278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45997.46912465278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45997.46912465278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45997.46912465278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45997.46912465278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45997.46912465278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45997.46912465278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45997.46912465278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45997.46912465278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45997.46912465278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45997.46912465278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45997.46912465278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45997.46912465278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45997.46912465278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45997.46912465278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45997.46912465278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45997.46912465278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45997.46912465278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45997.46912465278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45997.46912465278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45997.46912465278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45997.46912465278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45997.46912465278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45997.46912465278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45997.46912465278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45997.46912465278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45997.46912465278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45997.46912465278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45997.46912465278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45997.46912465278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45997.46912465278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45997.46912465278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45997.46912465278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45997.46912465278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45997.46912465278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45997.46912465278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45997.46912465278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45997.46912465278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45997.46912465278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45997.46912465278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45997.46912465278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45997.46912465278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45997.46912465278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45997.46912465278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45997.46912465278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45997.46912465278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45997.46912465278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45997.46912465278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45997.46912465278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45997.46912465278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45997.46912465278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45997.46912465278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45997.46912465278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45997.46912465278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45997.46912465278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45997.46912465278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45997.46912465278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45997.46912465278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45997.46912465278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45997.46912465278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45997.46912465278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45997.46912465278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45997.46912465278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45997.46912465278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45997.46912465278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45997.46912465278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45997.46912465278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45997.46912465278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45997.46912465278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45997.46912465278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45997.46912465278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45997.46912465278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45997.46912465278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45997.46912465278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45997.46912465278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45997.46912465278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45997.46912465278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45997.46912465278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45997.46912465278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45997.46912465278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45997.46912465278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45997.46912465278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45997.46912465278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45997.46912465278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45997.46912465278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45997.46912465278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45997.46912465278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45997.46912465278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45997.46912465278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45997.46912465278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45997.46912465278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45997.46912465278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45997.46912465278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45997.46912465278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172.46928668981855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13.08170567129855</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9976</v>
      </c>
      <c r="E5" s="97" t="s">
        <v>39119</v>
      </c>
      <c r="F5" s="98">
        <v>45997.395358796297</v>
      </c>
      <c r="G5" s="99">
        <f ca="1">IFERROR(NOW()-F5,"-")</f>
        <v>7.3765856483078096E-2</v>
      </c>
      <c r="H5" s="155">
        <v>45997.389201388891</v>
      </c>
      <c r="I5" s="18" t="str">
        <f>IFERROR(VLOOKUP(D5,DB!A:F,6,0),"")</f>
        <v>SCECO</v>
      </c>
      <c r="J5" s="18" t="str">
        <f>IFERROR(VLOOKUP(D5,DB!A:G,7,0),"")</f>
        <v>Good</v>
      </c>
      <c r="K5" s="19" t="s">
        <v>39120</v>
      </c>
      <c r="L5" s="18" t="str">
        <f>IFERROR(VLOOKUP(D5,DB!A:I,9,0),"")</f>
        <v>Latis</v>
      </c>
    </row>
    <row r="6" spans="1:12" ht="31.5" customHeight="1">
      <c r="A6" s="96" t="s">
        <v>39121</v>
      </c>
      <c r="B6" s="18" t="str">
        <f>IFERROR(VLOOKUP(D6,DB!A:K,11,0),"")</f>
        <v>R2</v>
      </c>
      <c r="C6" s="18"/>
      <c r="D6" s="18" t="s">
        <v>24706</v>
      </c>
      <c r="E6" s="97" t="s">
        <v>39119</v>
      </c>
      <c r="F6" s="98">
        <v>45997.460173611114</v>
      </c>
      <c r="G6" s="99">
        <f ca="1">IFERROR(NOW()-F6,"-")</f>
        <v>8.9510416655684821E-3</v>
      </c>
      <c r="H6" s="98">
        <v>45997.443831018521</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18"/>
      <c r="F7" s="98"/>
      <c r="G7" s="99">
        <f ca="1">IFERROR(NOW()-F7,"-")</f>
        <v>45997.46912465278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45997.46912465278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45997.46912465278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45997.46912465278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45997.46912465278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45997.46912465278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45997.46912465278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45997.46912465278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45997.46912465278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45997.46912465278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45997.46912465278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45997.46912465278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45997.46912465278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45997.46912465278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45997.46912465278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45997.46912465278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45997.46912465278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45997.46912465278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45997.46912465278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45997.46912465278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45997.46912465278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45997.46912465278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45997.46912465278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45997.46912465278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45997.46912465278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45997.46912465278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45997.46912465278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45997.46912465278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45997.46912465278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45997.46912465278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45997.46912465278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45997.46912465278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45997.46912465278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45997.46912465278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45997.46912465278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45997.46912465278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45997.46912465278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45997.46912465278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45997.46912465278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45997.46912465278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45997.46912465278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45997.46912465278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45997.46912465278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45997.46912465278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45997.46912465278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45997.46912465278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45997.46912465278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45997.46912465278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45997.46912465278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45997.46912465278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45997.46912465278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45997.46912465278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45997.46912465278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45997.46912465278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45997.46912465278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45997.46912465278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45997.46912465278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45997.46912465278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45997.46912465278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45997.46912465278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45997.46912465278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45997.46912465278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45997.46912465278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45997.46912465278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45997.46912465278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45997.46912465278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45997.46912465278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45997.46912465278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45997.46912465278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45997.46912465278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45997.46912465278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45997.46912465278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45997.46912465278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45997.46912465278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45997.46912465278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45997.46912465278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45997.46912465278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45997.46912465278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45997.46912465278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45997.46912465278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45997.46912465278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45997.46912465278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45997.46912465278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45997.46912465278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45997.46912465278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45997.46912465278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45997.46912465278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45997.46912465278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45997.46912465278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45997.46912465278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45997.46912465278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45997.46912465278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45997.46912465278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45997.46912465278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45997.46912465278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45997.46912465278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45997.46912465278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45997.46912465278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45997.46912465278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45997.46912465278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45997.46912465278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45997.46912465278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45997.46912465278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45997.46912465278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45997.46912465278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45997.46912465278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45997.46912465278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45997.46912465278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45997.46912465278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45997.46912465278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45997.46912465278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45997.46912465278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45997.46912465278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45997.46912465278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45997.46912465278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45997.46912465278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45997.46912465278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45997.46912465278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45997.46912465278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45997.46912465278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45997.46912465278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45997.46912465278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45997.46912465278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45997.46912465278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45997.46912465278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45997.46912465278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45997.46912465278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45997.46912465278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45997.46912465278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45997.46912465278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45997.46912465278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45997.46912465278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45997.46912465278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45997.46912465278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45997.46912465278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45997.46912465278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45997.46912465278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45997.46912465278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45997.46912465278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45997.46912465278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45997.46912465278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45997.46912465278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45997.46912465278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45997.46912465278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45997.46912465278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45997.46912465278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45997.46912465278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45997.46912465278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45997.46912465278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45997.46912465278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45997.46912465278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45997.46912465278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45997.46912465278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45997.46912465278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45997.46912465278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45997.46912465278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45997.46912465278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45997.46912465278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45997.46912465278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45997.46912465278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45997.46912465278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45997.46912465278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45997.46912465278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45997.46912465278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45997.46912465278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45997.46912465278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45997.46912465278</v>
      </c>
      <c r="H173" s="98"/>
      <c r="I173" s="18" t="str">
        <f>IFERROR(VLOOKUP(D173,DB!A:F,6,0),"")</f>
        <v/>
      </c>
      <c r="J173" s="18" t="str">
        <f>IFERROR(VLOOKUP(D173,DB!A:G,7,0),"")</f>
        <v/>
      </c>
      <c r="K173" s="19"/>
      <c r="L173" s="18" t="str">
        <f>IFERROR(VLOOKUP(D173,DB!A:I,9,0),"")</f>
        <v/>
      </c>
    </row>
    <row r="174" spans="1:12" ht="31.5" customHeight="1">
      <c r="A174" s="150"/>
      <c r="B174" s="151" t="str">
        <f>IFERROR(VLOOKUP(D174,DB!A:K,11,0),"")</f>
        <v/>
      </c>
      <c r="C174" s="151"/>
      <c r="D174" s="151"/>
      <c r="E174" s="151"/>
      <c r="F174" s="152"/>
      <c r="G174" s="153">
        <f ca="1">IFERROR(NOW()-F174,"-")</f>
        <v>45997.46912465278</v>
      </c>
      <c r="H174" s="152"/>
      <c r="I174" s="151" t="str">
        <f>IFERROR(VLOOKUP(D174,DB!A:F,6,0),"")</f>
        <v/>
      </c>
      <c r="J174" s="151" t="str">
        <f>IFERROR(VLOOKUP(D174,DB!A:G,7,0),"")</f>
        <v/>
      </c>
      <c r="K174" s="154"/>
      <c r="L174" s="151" t="str">
        <f>IFERROR(VLOOKUP(D174,DB!A:I,9,0),"")</f>
        <v/>
      </c>
    </row>
    <row r="175" spans="1:12" ht="31.5" customHeight="1">
      <c r="A175" s="96"/>
      <c r="B175" s="18" t="str">
        <f>IFERROR(VLOOKUP(D175,DB!A:K,11,0),"")</f>
        <v/>
      </c>
      <c r="C175" s="18"/>
      <c r="D175" s="18"/>
      <c r="E175" s="18"/>
      <c r="F175" s="98"/>
      <c r="G175" s="99">
        <f ca="1">IFERROR(NOW()-F175,"-")</f>
        <v>45997.46912465278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45997.46912465278</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45997.46912465278</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45997.46912465278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45997.46912465278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45997.46912465278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45997.46912465278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45997.46912465278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45997.46912465278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45997.46912465278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45997.46912465278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45997.46912465278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45997.46912465278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45997.46912465278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45997.46912465278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45997.46912465278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45997.46912465278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45997.46912465278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45997.46912465278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45997.46912465278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45997.46912465278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45997.46912465278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45997.46912465278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45997.46912465278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45997.46912465278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45997.46912465278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45997.46912465278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45997.46912465278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45997.46912465278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45997.46912465278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45997.46912465278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45997.46912465278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45997.46912465278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45997.46912465278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45997.46912465278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45997.46912465278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45997.46912465278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45997.46912465278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45997.46912465278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45997.46912465278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45997.46912465278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45997.46912465278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45997.46912465278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45997.46912465278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45997.46912465278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45997.46912465278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45997.46912465278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45997.46912465278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45997.46912465278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45997.46912465278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45997.46912465278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45997.46912465278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45997.46912465278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45997.46912465278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45997.46912465278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45997.46912465278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45997.46912465278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45997.46912465278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45997.46912465278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45997.46912465278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45997.46912465278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45997.46912465278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45997.46912465278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45997.46912465278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45997.46912465278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45997.46912465278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45997.46912465278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45997.46912465278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45997.46912465278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45997.46912465278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45997.46912465278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45997.46912465278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45997.46912465278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45997.46912465278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45997.46912465278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45997.46912465278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45997.46912465278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45997.46912465278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45997.46912465278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45997.46912465278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45997.46912465278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45997.46912465278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45997.46912465278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45997.46912465278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45997.46912465278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45997.46912465278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45997.46912465278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45997.46912465278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45997.46912465278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45997.46912465278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45997.46912465278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45997.46912465278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45997.46912465278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45997.46912465278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45997.46912465278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45997.46912465278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45997.46912465278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45997.46912465278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45997.46912465278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45997.46912465278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45997.46912465278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45997.46912465278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45997.46912465278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45997.46912465278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45997.46912465278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45997.46912465278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45997.46912465278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45997.46912465278</v>
      </c>
      <c r="H282" s="98"/>
      <c r="I282" s="18" t="str">
        <f>IFERROR(VLOOKUP(D282,DB!A:F,6,0),"")</f>
        <v/>
      </c>
      <c r="J282" s="18" t="str">
        <f>IFERROR(VLOOKUP(D282,DB!A:G,7,0),"")</f>
        <v/>
      </c>
      <c r="K282" s="19"/>
      <c r="L282" s="18" t="str">
        <f>IFERROR(VLOOKUP(D282,DB!A:I,9,0),"")</f>
        <v/>
      </c>
    </row>
    <row r="283" spans="1:12" ht="31.5" customHeight="1">
      <c r="A283" s="150"/>
      <c r="B283" s="151" t="str">
        <f>IFERROR(VLOOKUP(D283,DB!A:K,11,0),"")</f>
        <v/>
      </c>
      <c r="C283" s="151"/>
      <c r="D283" s="151"/>
      <c r="E283" s="151"/>
      <c r="F283" s="152"/>
      <c r="G283" s="153">
        <f ca="1">IFERROR(NOW()-F283,"-")</f>
        <v>45997.46912465278</v>
      </c>
      <c r="H283" s="152"/>
      <c r="I283" s="151" t="str">
        <f>IFERROR(VLOOKUP(D283,DB!A:F,6,0),"")</f>
        <v/>
      </c>
      <c r="J283" s="151" t="str">
        <f>IFERROR(VLOOKUP(D283,DB!A:G,7,0),"")</f>
        <v/>
      </c>
      <c r="K283" s="154"/>
      <c r="L283" s="151" t="str">
        <f>IFERROR(VLOOKUP(D283,DB!A:I,9,0),"")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45997.46912465278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45997.46912465278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45997.46912465278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45997.46912465278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45997.46912465278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45997.46912465278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45997.46912465278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45997.46912465278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45997.46912465278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45997.46912465278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45997.46912465278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45997.46912465278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45997.46912465278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45997.46912465278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45997.46912465278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45997.46912465278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45997.46912465278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45997.46912465278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45997.46912465278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45997.46912465278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45997.46912465278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45997.46912465278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45997.46912465278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45997.46912465278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45997.46912465278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45997.46912465278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45997.46912465278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45997.46912465278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45997.46912465278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45997.46912465278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45997.46912465278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45997.46912465278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45997.46912465278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45997.46912465278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45997.46912465278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45997.46912465278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45997.46912465278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45997.46912465278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45997.46912465278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45997.46912465278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45997.46912465278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45997.46912465278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45997.46912465278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45997.46912465278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45997.46912465278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45997.46912465278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45997.46912465278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45997.46912465278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45997.46912465278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45997.46912465278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45997.46912465278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45997.46912465278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45997.46912465278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45997.46912465278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45997.46912465278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45997.46912465278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45997.46912465278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45997.46912465278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45997.46912465278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45997.46912465278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45997.46912465278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45997.46912465278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45997.46912465278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45997.46912465278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45997.46912465278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45997.46912465278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45997.46912465278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45997.46912465278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45997.46912465278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45997.46912465278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45997.46912465278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45997.46912465278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45997.46912465278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45997.46912465278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45997.46912465278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45997.46912465278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45997.46912465278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45997.46912465278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45997.46912465278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45997.46912465278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45997.46912465278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45997.46912465278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45997.46912465278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45997.46912465278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45997.46912465278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45997.46912465278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45997.46912465278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45997.46912465278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45997.46912465278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45997.46912465278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45997.46912465278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45997.46912465278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45997.46912465278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45997.46912465278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45997.46912465278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45997.46912465278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45997.46912465278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45997.46912465278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45997.46912465278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45997.46912465278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45997.46912465278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45997.46912465278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45997.46912465278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45997.46912465278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45997.46912465278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45997.46912465278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45997.46912465278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45997.46912465278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45997.46912465278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45997.46912465278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45997.46912465278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45997.46912465278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45997.46912465278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45997.46912465278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45997.46912465278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45997.46912465278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45997.46912465278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45997.46912465278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45997.46912465278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45997.46912465278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45997.46912465278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45997.46912465278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45997.46912465278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45997.46912465278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45997.46912465278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45997.46912465278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45997.46912465278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45997.46912465278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45997.46912465278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45997.46912465278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45997.46912465278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45997.46912465278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45997.46912465278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45997.46912465278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45997.46912465278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45997.46912465278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45997.46912465278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45997.46912465278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45997.46912465278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45997.46912465278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45997.46912465278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45997.46912465278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45997.46912465278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45997.46912465278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45997.46912465278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45997.46912465278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45997.46912465278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45997.46912465278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45997.46912465278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45997.46912465278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45997.46912465278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45997.46912465278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45997.46912465278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45997.46912465278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45997.46912465278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45997.46912465278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45997.46912465278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45997.46912465278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45997.46912465278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45997.46912465278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45997.46912465278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45997.46912465278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45997.46912465278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45997.46912465278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45997.46912465278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45997.46912465278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45997.46912465278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45997.46912465278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45997.46912465278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45997.46912465278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45997.46912465278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45997.46912465278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45997.46912465278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45997.46912465278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45997.46912465278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45997.46912465278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45997.46912465278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45997.46912465278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45997.46912465278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45997.46912465278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45997.46912465278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45997.46912465278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45997.46912465278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45997.46912465278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45997.46912465278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45997.46912465278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45997.46912465278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45997.46912465278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45997.46912465278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45997.46912465278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45997.46912465278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45997.46912465278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45997.46912465278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45997.46912465278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45997.46912465278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45997.46912465278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45997.46912465278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45997.46912465278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45997.46912465278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45997.46912465278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45997.46912465278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45997.46912465278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45997.46912465278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45997.46912465278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45997.46912465278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45997.46912465278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45997.46912465278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45997.46912465278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45997.46912465278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45997.46912465278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45997.46912465278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45997.46912465278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45997.46912465278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45997.46912465278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45997.46912465278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45997.46912465278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45997.46912465278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45997.46912465278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45997.46912465278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45997.46912465278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45997.46912465278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45997.46912465278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45997.46912465278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45997.46912465278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45997.46912465278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45997.46912465278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45997.46912465278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45997.46912465278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45997.46912465278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45997.46912465278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45997.46912465278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45997.46912465278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45997.46912465278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45997.46912465278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45997.46912465278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45997.46912465278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45997.46912465278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45997.46912465278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45997.46912465278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45997.46912465278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45997.46912465278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45997.46912465278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45997.46912465278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45997.46912465278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45997.46912465278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45997.46912465278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45997.46912465278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45997.46912465278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45997.46912465278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45997.46912465278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45997.46912465278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45997.46912465278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45997.46912465278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45997.46912465278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45997.46912465278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45997.46912465278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45997.46912465278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45997.46912465278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45997.46912465278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45997.46912465278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45997.46912465278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45997.46912465278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45997.46912465278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45997.46912465278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45997.46912465278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45997.46912465278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45997.46912465278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45997.46912465278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45997.46912465278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45997.46912465278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45997.46912465278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45997.46912465278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45997.46912465278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45997.46912465278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45997.46912465278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45997.46912465278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45997.46912465278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45997.46912465278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45997.46912465278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45997.46912465278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45997.46912465278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45997.46912465278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45997.46912465278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45997.46912465278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45997.46912465278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45997.46912465278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45997.46912465278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45997.46912465278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45997.46912465278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45997.46912465278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45997.46912465278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45997.46912465278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45997.46912465278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45997.46912465278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45997.46912465278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45997.46912465278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45997.46912465278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45997.46912465278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45997.46912465278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45997.46912465278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45997.46912465278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45997.46912465278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45997.46912465278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45997.46912465278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45997.46912465278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45997.46912465278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45997.46912465278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45997.46912465278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45997.46912465278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45997.46912465278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45997.46912465278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45997.46912465278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45997.46912465278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45997.46912465278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45997.46912465278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45997.46912465278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45997.46912465278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45997.46912465278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45997.46912465278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45997.46912465278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45997.46912465278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45997.46912465278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45997.46912465278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45997.46912465278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45997.46912465278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45997.46912465278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45997.46912465278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45997.46912465278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45997.46912465278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45997.46912465278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45997.46912465278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45997.46912465278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45997.46912465278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45997.46912465278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45997.46912465278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45997.46912465278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45997.46912465278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45997.46912465278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45997.46912465278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45997.46912465278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45997.46912465278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45997.46912465278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45997.46912465278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45997.46912465278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45997.46912465278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45997.46912465278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45997.46912465278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45997.46912465278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45997.46912465278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45997.46912465278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45997.46912465278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45997.46912465278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45997.46912465278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45997.46912465278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45997.46912465278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45997.46912465278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45997.46912465278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45997.46912465278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45997.46912465278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45997.46912465278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45997.46912465278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45997.46912465278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45997.46912465278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45997.46912465278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45997.46912465278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45997.46912465278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45997.46912465278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45997.46912465278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45997.46912465278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45997.46912465278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45997.46912465278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45997.46912465278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45997.46912465278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45997.46912465278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45997.46912465278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45997.46912465278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45997.46912465278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45997.46912465278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45997.46912465278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45997.46912465278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45997.46912465278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45997.46912465278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45997.46912465278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45997.46912465278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45997.46912465278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45997.46912465278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45997.46912465278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45997.46912465278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45997.46912465278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45997.46912465278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45997.46912465278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45997.46912465278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45997.46912465278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45997.46912465278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45997.46912465278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45997.46912465278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45997.46912465278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45997.46912465278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45997.46912465278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45997.46912465278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45997.46912465278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45997.46912465278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45997.46912465278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45997.46912465278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45997.46912465278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45997.46912465278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45997.46912465278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45997.46912465278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45997.46912465278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45997.46912465278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45997.46912465278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45997.46912465278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45997.46912465278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45997.46912465278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45997.46912465278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45997.46912465278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45997.46912465278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45997.46912465278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45997.46912465278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45997.46912465278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45997.46912465278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45997.46912465278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45997.46912465278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45997.46912465278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45997.46912465278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45997.46912465278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45997.46912465278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45997.46912465278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45997.46912465278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45997.46912465278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45997.46912465278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45997.46912465278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45997.46912465278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45997.46912465278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45997.46912465278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45997.46912465278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45997.46912465278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45997.46912465278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45997.46912465278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45997.46912465278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45997.46912465278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45997.46912465278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45997.46912465278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45997.46912465278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45997.46912465278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45997.46912465278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45997.46912465278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45997.46912465278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45997.46912465278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45997.46912465278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45997.46912465278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45997.46912465278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45997.46912465278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45997.46912465278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45997.46912465278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45997.46912465278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45997.46912465278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45997.46912465278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45997.46912465278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45997.46912465278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45997.46912465278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45997.46912465278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45997.46912465278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45997.46912465278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45997.46912465278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45997.46912465278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45997.46912465278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45997.46912465278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45997.46912465278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45997.46912465278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45997.46912465278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45997.46912465278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45997.46912465278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45997.46912465278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45997.46912465278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45997.46912465278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45997.46912465278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45997.46912465278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45997.46912465278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45997.46912465278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45997.46912465278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45997.46912465278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45997.46912465278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45997.46912465278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45997.46912465278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45997.46912465278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45997.46912465278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45997.46912465278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45997.46912465278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45997.46912465278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45997.46912465278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45997.46912465278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45997.46912465278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45997.46912465278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45997.46912465278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45997.46912465278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45997.46912465278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45997.46912465278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45997.46912465278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45997.46912465278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45997.46912465278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45997.46912465278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45997.46912465278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45997.46912465278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45997.46912465278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45997.46912465278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45997.46912465278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45997.46912465278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45997.46912465278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45997.46912465278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45997.46912465278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45997.46912465278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45997.46912465278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45997.46912465278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45997.46912465278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45997.46912465278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45997.46912465278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45997.46912465278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45997.46912465278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45997.46912465278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45997.46912465278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45997.46912465278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45997.46912465278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45997.46912465278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45997.46912465278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45997.46912465278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45997.46912465278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45997.46912465278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45997.46912465278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45997.46912465278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45997.46912465278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45997.46912465278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45997.46912465278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45997.46912465278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45997.46912465278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45997.46912465278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45997.46912465278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45997.46912465278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45997.46912465278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45997.46912465278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45997.46912465278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45997.46912465278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45997.46912465278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45997.46912465278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45997.46912465278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45997.46912465278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45997.46912465278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45997.46912465278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45997.46912465278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45997.46912465278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45997.46912465278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45997.46912465278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45997.46912465278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45997.46912465278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45997.46912465278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45997.46912465278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45997.46912465278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45997.46912465278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45997.46912465278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45997.46912465278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45997.46912465278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45997.46912465278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45997.46912465278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45997.46912465278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45997.46912465278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45997.46912465278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45997.46912465278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45997.46912465278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45997.46912465278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45997.46912465278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45997.46912465278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45997.46912465278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45997.46912465278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45997.46912465278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45997.46912465278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45997.46912465278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45997.46912465278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45997.46912465278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45997.46912465278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45997.46912465278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45997.46912465278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45997.46912465278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45997.46912465278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45997.46912465278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45997.46912465278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45997.46912465278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45997.46912465278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45997.46912465278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45997.46912465278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45997.46912465278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45997.46912465278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45997.46912465278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45997.46912465278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45997.46912465278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45997.46912465278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45997.46912465278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45997.46912465278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45997.46912465278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45997.46912465278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45997.46912465278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45997.46912465278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45997.46912465278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45997.46912465278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45997.46912465278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45997.46912465278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45997.46912465278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45997.46912465278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45997.46912465278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45997.46912465278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45997.46912465278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45997.46912465278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45997.46912465278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45997.46912465278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45997.46912465278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45997.46912465278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45997.46912465278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45997.46912465278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45997.46912465278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45997.46912465278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45997.46912465278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45997.46912465278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45997.46912465278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45997.46912465278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45997.46912465278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45997.46912465278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45997.46912465278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45997.46912465278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45997.46912465278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45997.46912465278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45997.46912465278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45997.46912465278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45997.46912465278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45997.46912465278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45997.46912465278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45997.46912465278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45997.46912465278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45997.46912465278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45997.46912465278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45997.46912465278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45997.46912465278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45997.46912465278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45997.46912465278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45997.46912465278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45997.46912465278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45997.46912465278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45997.46912465278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45997.46912465278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45997.46912465278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45997.46912465278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45997.46912465278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45997.46912465278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45997.46912465278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45997.46912465278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45997.46912465278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45997.46912465278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45997.46912465278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45997.46912465278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45997.46912465278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45997.46912465278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45997.46912465278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45997.46912465278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45997.46912465278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45997.46912465278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45997.46912465278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45997.46912465278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45997.46912465278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45997.46912465278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45997.46912465278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45997.46912465278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45997.46912465278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45997.46912465278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45997.46912465278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45997.46912465278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45997.46912465278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45997.46912465278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45997.46912465278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45997.46912465278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45997.46912465278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45997.46912465278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45997.46912465278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45997.46912465278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45997.46912465278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45997.46912465278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45997.46912465278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45997.46912465278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45997.46912465278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45997.46912465278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45997.46912465278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45997.46912465278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45997.46912465278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45997.46912465278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45997.46912465278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45997.46912465278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45997.46912465278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45997.46912465278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45997.46912465278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45997.46912465278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45997.46912465278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45997.46912465278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45997.46912465278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45997.46912465278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45997.46912465278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45997.46912465278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45997.46912465278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45997.46912465278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45997.46912465278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45997.46912465278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45997.46912465278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45997.46912465278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45997.46912465278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45997.46912465278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45997.46912465278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45997.46912465278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45997.46912465278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45997.46912465278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45997.46912465278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45997.46912465278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45997.46912465278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45997.46912465278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45997.46912465278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45997.46912465278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45997.46912465278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45997.46912465278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45997.46912465278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45997.46912465278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45997.46912465278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45997.46912465278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45997.46912465278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45997.46912465278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45997.46912465278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45997.46912465278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45997.46912465278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45997.46912465278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45997.46912465278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45997.46912465278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45997.46912465278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45997.46912465278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45997.46912465278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45997.46912465278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45997.46912465278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45997.46912465278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45997.46912465278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45997.46912465278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45997.46912465278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45997.46912465278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45997.46912465278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45997.46912465278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45997.46912465278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45997.46912465278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45997.46912465278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45997.46912465278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45997.46912465278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45997.46912465278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45997.46912465278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45997.46912465278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45997.46912465278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45997.46912465278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45997.46912465278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45997.46912465278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45997.46912465278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45997.46912465278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45997.46912465278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45997.46912465278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45997.46912465278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45997.46912465278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45997.46912465278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45997.46912465278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45997.46912465278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45997.46912465278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45997.46912465278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45997.46912465278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45997.46912465278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45997.46912465278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45997.46912465278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45997.46912465278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45997.46912465278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45997.46912465278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45997.46912465278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45997.46912465278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45997.46912465278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45997.46912465278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45997.46912465278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45997.46912465278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45997.46912465278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45997.46912465278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45997.46912465278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45997.46912465278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45997.46912465278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45997.46912465278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45997.46912465278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45997.46912465278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45997.46912465278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45997.46912465278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45997.46912465278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45997.46912465278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45997.46912465278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45997.46912465278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45997.46912465278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45997.46912465278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45997.46912465278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45997.46912465278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45997.46912465278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45997.46912465278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45997.46912465278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45997.46912465278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45997.46912465278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45997.46912465278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45997.46912465278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45997.46912465278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45997.46912465278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45997.46912465278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45997.46912465278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45997.46912465278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45997.46912465278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45997.46912465278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45997.46912465278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45997.46912465278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45997.46912465278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45997.46912465278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45997.46912465278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45997.46912465278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45997.46912465278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45997.46912465278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45997.46912465278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45997.46912465278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45997.46912465278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45997.46912465278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45997.46912465278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45997.46912465278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45997.46912465278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45997.46912465278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45997.46912465278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45997.46912465278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45997.46912465278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45997.46912465278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45997.46912465278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45997.46912465278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45997.46912465278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45997.46912465278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45997.46912465278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45997.46912465278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45997.46912465278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45997.46912465278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45997.46912465278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45997.46912465278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45997.46912465278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45997.46912465278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45997.46912465278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45997.46912465278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45997.46912465278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45997.46912465278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45997.46912465278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45997.46912465278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45997.46912465278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45997.46912465278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45997.46912465278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45997.46912465278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45997.46912465278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45997.46912465278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45997.46912465278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45997.46912465278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45997.46912465278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45997.46912465278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45997.46912465278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45997.46912465278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45997.46912465278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45997.46912465278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45997.46912465278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45997.46912465278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45997.46912465278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45997.46912465278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45997.46912465278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45997.46912465278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45997.46912465278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45997.46912465278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45997.46912465278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45997.46912465278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45997.46912465278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45997.46912465278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45997.46912465278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45997.46912465278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45997.46912465278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45997.46912465278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45997.46912465278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45997.46912465278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45997.46912465278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45997.46912465278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45997.46912465278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45997.46912465278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45997.46912465278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45997.46912465278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45997.46912465278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45997.46912465278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45997.46912465278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45997.46912465278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45997.46912465278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45997.46912465278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45997.46912465278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45997.46912465278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45997.46912465278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45997.46912465278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45997.46912465278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45997.46912465278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45997.46912465278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45997.46912465278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45997.46912465278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45997.46912465278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45997.46912465278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45997.46912465278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45997.46912465278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45997.46912465278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45997.46912465278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45997.46912465278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45997.46912465278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45997.46912465278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45997.46912465278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45997.46912465278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45997.46912465278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45997.46912465278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45997.46912465278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45997.46912465278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45997.46912465278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293.98840706018382</v>
      </c>
      <c r="H2" s="91">
        <v>45703.474768518521</v>
      </c>
      <c r="I2" s="91" t="str">
        <f>IFERROR(VLOOKUP(D2,DB!A:F,6,0),"")</f>
        <v>SCECO</v>
      </c>
      <c r="J2" s="91" t="str">
        <f>IFERROR(VLOOKUP(D2,DB!A:G,7,0),"")</f>
        <v>Dead</v>
      </c>
      <c r="K2" s="93" t="s">
        <v>39124</v>
      </c>
      <c r="L2" s="87" t="str">
        <f>IFERROR(VLOOKUP(D2,DB!A:I,9,0),"")</f>
        <v>Latis</v>
      </c>
    </row>
    <row r="3" spans="1:16" ht="15" customHeight="1">
      <c r="A3" s="108"/>
      <c r="B3" s="108" t="str">
        <f>IFERROR(VLOOKUP(D3,DB!A:K,11,0),"")</f>
        <v/>
      </c>
      <c r="C3" s="89"/>
      <c r="D3" s="87"/>
      <c r="E3" s="90"/>
      <c r="F3" s="91"/>
      <c r="G3" s="92">
        <f t="shared" ref="G3:G66" ca="1" si="0">IFERROR(NOW()-F3,"")</f>
        <v>45997.46912465278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45997.46912465278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45997.46912465278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45997.46912465278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45997.46912465278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45997.46912465278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45997.46912465278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45997.46912465278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45997.46912465278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45997.46912465278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45997.46912465278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45997.46912465278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45997.46912465278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45997.46912465278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45997.46912465278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45997.46912465278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45997.46912465278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45997.46912465278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45997.46912465278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45997.46912465278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45997.46912465278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45997.46912465278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45997.46912465278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45997.46912465278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45997.46912465278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45997.46912465278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45997.46912465278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45997.46912465278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45997.46912465278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45997.46912465278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45997.46912465278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45997.46912465278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45997.46912465278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45997.46912465278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45997.46912465278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45997.46912465278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45997.46912465278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45997.46912465278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45997.46912465278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45997.46912465278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45997.46912465278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45997.46912465278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45997.46912465278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45997.46912465278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45997.46912465278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45997.46912465278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45997.46912465278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45997.46912465278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45997.46912465278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45997.46912465278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45997.46912465278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45997.46912465278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45997.46912465278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45997.46912465278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45997.46912465278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45997.46912465278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45997.46912465278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45997.46912465278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45997.46912465278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45997.46912465278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45997.46912465278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45997.46912465278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45997.46912465278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45997.46912465278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45997.46912465278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45997.46912465278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45997.46912465278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45997.46912465278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45997.46912465278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45997.46912465278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45997.46912465278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45997.46912465278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45997.46912465278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45997.46912465278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45997.46912465278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45997.46912465278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45997.46912465278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45997.46912465278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45997.46912465278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45997.46912465278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45997.46912465278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45997.46912465278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45997.46912465278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45997.46912465278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45997.46912465278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45997.46912465278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45997.46912465278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45997.46912465278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45997.46912465278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45997.46912465278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45997.46912465278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45997.46912465278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45997.46912465278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45997.46912465278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45997.46912465278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45997.46912465278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45997.46912465278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45997.46912465278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45997.46912465278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45997.46912465278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45997.46912465278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45997.46912465278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45997.46912465278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45997.46912465278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45997.46912465278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45997.46912465278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45997.46912465278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45997.46912465278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45997.46912465278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45997.46912465278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45997.46912465278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45997.46912465278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45997.46912465278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45997.46912465278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45997.46912465278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45997.46912465278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45997.46912465278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45997.46912465278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45997.46912465278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45997.46912465278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45997.46912465278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45997.46912465278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45997.46912465278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45997.46912465278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45997.46912465278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45997.46912465278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45997.46912465278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45997.46912465278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45997.46912465278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45997.46912465278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45997.46912465278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45997.46912465278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45997.46912465278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45997.46912465278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45997.46912465278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45997.46912465278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45997.46912465278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45997.46912465278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45997.46912465278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45997.46912465278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45997.46912465278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45997.46912465278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45997.46912465278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45997.46912465278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45997.46912465278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45997.46912465278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45997.46912465278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45997.46912465278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45997.46912465278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45997.46912465278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45997.46912465278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45997.46912465278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45997.46912465278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45997.46912465278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45997.46912465278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45997.46912465278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45997.46912465278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45997.46912465278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45997.46912465278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45997.46912465278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45997.46912465278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45997.46912465278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45997.46912465278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45997.46912465278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45997.46912465278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45997.46912465278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45997.46912465278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45997.46912465278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45997.46912465278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45997.46912465278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45997.46912465278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45997.46912465278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45997.46912465278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45997.46912465278</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105.6370644675917</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71.280247337963374</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48.808013541667606</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16.095826041666442</v>
      </c>
      <c r="H5" s="133">
        <v>45981.360798611109</v>
      </c>
      <c r="I5" s="104" t="str">
        <f>IFERROR(VLOOKUP(D5,DB!A:F,6,0),"")</f>
        <v>SCECO</v>
      </c>
      <c r="J5" s="104" t="str">
        <f>IFERROR(VLOOKUP(D5,DB!A:G,7,0),"")</f>
        <v>Dead</v>
      </c>
      <c r="K5" s="104" t="s">
        <v>39132</v>
      </c>
      <c r="L5" s="104" t="str">
        <f>IFERROR(VLOOKUP(D5,DB!A:I,9,0),"")</f>
        <v>Latis</v>
      </c>
    </row>
    <row r="6" spans="1:13" ht="23.25" customHeight="1">
      <c r="A6" s="101" t="s">
        <v>39133</v>
      </c>
      <c r="B6" s="37" t="str">
        <f>IFERROR(VLOOKUP(D6,DB!A:K,11,0),"")</f>
        <v>R5</v>
      </c>
      <c r="C6" s="37">
        <v>1</v>
      </c>
      <c r="D6" s="101" t="s">
        <v>37850</v>
      </c>
      <c r="E6" s="37" t="s">
        <v>39106</v>
      </c>
      <c r="F6" s="38">
        <v>45997.107442129629</v>
      </c>
      <c r="G6" s="132">
        <f t="shared" ref="G6:G12" ca="1" si="2">IFERROR(NOW()-F6,"")</f>
        <v>0.36168252315110294</v>
      </c>
      <c r="H6" s="38">
        <v>45997.093553240738</v>
      </c>
      <c r="I6" s="37" t="str">
        <f>IFERROR(VLOOKUP(D6,DB!A:F,6,0),"")</f>
        <v>SCECO</v>
      </c>
      <c r="J6" s="37" t="str">
        <f>IFERROR(VLOOKUP(D6,DB!A:G,7,0),"")</f>
        <v>In progress</v>
      </c>
      <c r="K6" s="101" t="s">
        <v>39134</v>
      </c>
      <c r="L6" s="37" t="str">
        <f>IFERROR(VLOOKUP(D6,DB!A:I,9,0),"")</f>
        <v>Latis</v>
      </c>
    </row>
    <row r="7" spans="1:13" ht="30.75">
      <c r="A7" s="37" t="s">
        <v>39135</v>
      </c>
      <c r="B7" s="37" t="str">
        <f>IFERROR(VLOOKUP(D7,DB!A:K,11,0),"")</f>
        <v>R5</v>
      </c>
      <c r="C7" s="37">
        <v>3</v>
      </c>
      <c r="D7" s="101" t="s">
        <v>38986</v>
      </c>
      <c r="E7" s="37" t="s">
        <v>39106</v>
      </c>
      <c r="F7" s="38">
        <v>45997.375196759262</v>
      </c>
      <c r="G7" s="132">
        <f t="shared" ca="1" si="2"/>
        <v>9.392789351841202E-2</v>
      </c>
      <c r="H7" s="38">
        <v>45997.364085648151</v>
      </c>
      <c r="I7" s="37" t="str">
        <f>IFERROR(VLOOKUP(D7,DB!A:F,6,0),"")</f>
        <v>Generator-SG</v>
      </c>
      <c r="J7" s="37" t="str">
        <f>IFERROR(VLOOKUP(D7,DB!A:G,7,0),"")</f>
        <v>Vandalized</v>
      </c>
      <c r="K7" s="37" t="s">
        <v>39136</v>
      </c>
      <c r="L7" s="37" t="str">
        <f>IFERROR(VLOOKUP(D7,DB!A:I,9,0),"")</f>
        <v>Latis</v>
      </c>
    </row>
    <row r="8" spans="1:13">
      <c r="A8" s="37"/>
      <c r="B8" s="37" t="str">
        <f>IFERROR(VLOOKUP(D8,DB!A:K,11,0),"")</f>
        <v/>
      </c>
      <c r="C8" s="37"/>
      <c r="D8" s="37"/>
      <c r="E8" s="37"/>
      <c r="F8" s="38"/>
      <c r="G8" s="132">
        <f t="shared" ca="1" si="2"/>
        <v>45997.46912465278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45997.46912465278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45997.46912465278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45997.46912465278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45997.46912465278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45997.46912465278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45997.46912465278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45997.46912465278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45997.46912465278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45997.46912465278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45997.46912465278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45997.46912465278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45997.46912465278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45997.46912465278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45997.46912465278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45997.46912465278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45997.46912465278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45997.46912465278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45997.46912465278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45997.46912465278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45997.46912465278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45997.46912465278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45997.46912465278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45997.46912465278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45997.46912465278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45997.46912465278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45997.46912465278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45997.46912465278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45997.46912465278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45997.46912465278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45997.46912465278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45997.46912465278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45997.46912465278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45997.46912465278</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45997.46912465278</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5</v>
      </c>
      <c r="D2" s="116" t="s">
        <v>28419</v>
      </c>
      <c r="E2" s="139" t="s">
        <v>39106</v>
      </c>
      <c r="F2" s="118">
        <v>45997.399178240739</v>
      </c>
      <c r="G2" s="72">
        <f t="shared" ref="G2:G46" ca="1" si="0">IFERROR(NOW()-F2,"-")</f>
        <v>6.9946412040735595E-2</v>
      </c>
      <c r="H2" s="118">
        <v>45997.399178240739</v>
      </c>
      <c r="I2" s="116" t="str">
        <f>IFERROR(VLOOKUP(D2,DB!A:F,6,0),"")</f>
        <v>SCECO</v>
      </c>
      <c r="J2" s="116" t="str">
        <f>IFERROR(VLOOKUP(D2,DB!A:G,7,0),"")</f>
        <v>Dead</v>
      </c>
      <c r="K2" s="119" t="s">
        <v>39138</v>
      </c>
      <c r="L2" s="134" t="str">
        <f>IFERROR(VLOOKUP(D2,DB!A:I,9,0),"")</f>
        <v>Latis</v>
      </c>
    </row>
    <row r="3" spans="1:16382" ht="31.5" customHeight="1">
      <c r="A3" s="115"/>
      <c r="B3" s="116" t="str">
        <f>IFERROR(VLOOKUP(D3,DB!A:K,11,0),"")</f>
        <v/>
      </c>
      <c r="C3" s="117"/>
      <c r="D3" s="116"/>
      <c r="E3" s="139"/>
      <c r="F3" s="118"/>
      <c r="G3" s="72">
        <f t="shared" ca="1" si="0"/>
        <v>45997.46912465278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45997.46912465278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45997.46912465278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45997.46912465278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45997.46912465278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45997.46912465278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45997.46912465278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45997.46912465278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45997.46912465278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45997.46912465278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45997.46912465278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45997.46912465278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45997.46912465278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45997.46912465278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45997.46912465278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45997.46912465278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45997.46912465278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45997.46912465278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45997.46912465278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45997.46912465278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45997.46912465278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45997.46912465278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45997.46912465278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45997.46912465278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45997.46912465278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45997.46912465278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45997.46912465278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45997.46912465278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45997.46912465278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45997.46912465278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45997.46912465278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45997.46912465278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45997.46912465278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45997.46912465278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45997.46912465278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45997.46912465278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45997.46912465278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45997.46912465278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45997.46912465278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45997.46912465278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45997.46912465278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45997.46912465278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45997.46912465278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45997.46912465278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45997.46912465278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45997.46912465278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45997.46912465278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45997.46912465278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45997.46912465278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45997.46912465278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45997.46912465278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45997.46912465278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45997.46912465278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45997.46912465278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45997.46912465278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45997.46912465278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45997.46912465278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45997.46912465278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45997.46912465278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45997.46912465278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45997.46912465278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45997.46912465278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45997.46912465278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45997.46912465278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45997.46912465278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45997.46912465278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45997.46912465278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45997.46912465278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45997.46912465278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45997.46912465278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45997.46912465278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45997.46912465278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45997.46912465278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45997.46912465278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45997.46912465278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45997.46912465278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45997.46912465278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45997.46912465278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45997.46912465278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45997.46912465278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45997.46912465278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45997.46912465278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45997.46912465278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45997.46912465278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45997.46912465278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45997.46912465278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45997.46912465278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45997.46912465278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45997.46912465278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45997.46912465278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45997.46912465278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45997.46912465278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45997.46912465278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45997.46912465278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45997.46912465278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45997.46912465278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45997.46912465278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45997.46912465278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45997.46912465278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45997.46912465278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45997.46912465278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45997.46912465278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45997.46912465278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45997.46912465278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45997.46912465278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45997.46912465278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45997.46912465278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45997.46912465278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45997.46912465278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45997.46912465278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45997.46912465278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45997.46912465278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45997.46912465278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45997.46912465278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45997.46912465278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45997.46912465278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45997.46912465278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45997.46912465278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45997.46912465278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45997.46912465278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45997.46912465278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45997.46912465278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45997.46912465278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45997.46912465278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45997.46912465278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45997.46912465278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45997.46912465278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45997.46912465278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45997.46912465278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45997.46912465278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45997.46912465278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45997.46912465278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45997.46912465278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45997.46912465278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45997.46912465278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45997.46912465278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45997.46912465278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45997.46912465278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45997.46912465278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45997.46912465278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45997.46912465278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45997.46912465278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45997.46912465278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45997.46912465278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45997.46912465278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45997.46912465278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45997.46912465278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45997.46912465278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45997.46912465278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45997.46912465278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45997.46912465278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45997.46912465278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45997.46912465278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45997.46912465278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45997.46912465278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45997.46912465278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45997.46912465278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45997.46912465278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45997.46912465278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45997.46912465278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45997.46912465278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45997.46912465278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45997.46912465278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45997.46912465278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45997.46912465278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45997.46912465278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45997.46912465278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45997.46912465278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45997.46912465278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45997.46912465278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45997.46912465278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45997.46912465278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45997.46912465278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45997.46912465278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45997.46912465278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45997.46912465278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45997.46912465278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45997.46912465278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45997.46912465278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45997.46912465278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45997.46912465278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45997.46912465278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45997.46912465278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45997.46912465278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45997.46912465278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45997.46912465278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45997.46912465278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45997.46912465278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45997.46912465278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45997.46912465278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45997.46912465278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45997.46912465278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45997.46912465278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45997.46912465278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45997.46912465278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45997.46912465278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45997.46912465278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45997.46912465278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45997.46912465278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45997.46912465278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45997.46912465278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45997.46912465278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45997.46912465278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45997.46912465278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45997.46912465278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45997.46912465278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45997.46912465278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45997.46912465278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45997.46912465278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45997.46912465278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45997.46912465278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45997.46912465278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45997.46912465278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45997.46912465278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45997.46912465278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45997.46912465278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45997.46912465278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45997.46912465278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45997.46912465278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45997.46912465278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45997.46912465278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45997.46912465278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45997.46912465278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45997.46912465278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45997.46912465278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45997.46912465278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45997.46912465278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45997.46912465278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45997.46912465278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45997.46912465278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45997.46912465278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45997.46912465278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45997.46912465278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45997.46912465278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45997.46912465278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45997.46912465278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45997.46912465278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45997.46912465278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45997.46912465278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45997.46912465278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45997.46912465278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45997.46912465278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45997.46912465278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45997.46912465278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45997.46912465278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45997.46912465278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45997.46912465278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45997.46912465278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45997.46912465278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45997.46912465278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45997.46912465278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45997.46912465278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45997.46912465278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45997.46912465278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45997.46912465278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45997.46912465278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45997.46912465278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45997.46912465278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45997.46912465278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45997.46912465278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45997.46912465278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45997.46912465278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45997.46912465278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45997.46912465278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45997.46912465278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45997.46912465278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45997.46912465278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45997.46912465278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45997.46912465278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45997.46912465278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45997.46912465278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45997.46912465278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45997.46912465278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45997.46912465278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45997.46912465278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45997.46912465278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45997.46912465278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45997.46912465278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45997.46912465278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45997.46912465278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45997.46912465278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45997.46912465278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45997.46912465278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45997.46912465278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45997.46912465278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45997.46912465278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45997.46912465278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45997.46912465278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45997.46912465278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45997.46912465278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45997.46912465278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45997.46912465278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45997.46912465278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45997.46912465278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45997.46912465278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45997.46912465278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45997.46912465278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45997.46912465278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45997.46912465278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45997.46912465278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45997.46912465278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45997.46912465278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45997.46912465278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45997.46912465278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45997.46912465278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45997.46912465278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45997.46912465278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45997.46912465278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45997.46912465278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45997.46912465278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45997.46912465278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45997.46912465278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45997.46912465278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45997.46912465278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45997.46912465278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45997.46912465278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45997.46912465278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45997.46912465278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45997.46912465278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45997.46912465278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45997.46912465278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45997.46912465278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45997.46912465278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45997.46912465278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45997.46912465278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45997.46912465278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45997.46912465278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45997.46912465278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45997.46912465278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45997.46912465278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45997.46912465278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45997.46912465278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45997.46912465278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45997.46912465278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45997.46912465278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45997.46912465278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45997.46912465278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45997.46912465278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45997.46912465278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45997.46912465278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45997.46912465278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45997.46912465278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45997.46912465278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45997.46912465278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45997.46912465278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45997.46912465278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45997.46912465278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45997.46912465278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45997.46912465278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45997.46912465278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45997.46912465278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45997.46912465278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45997.46912465278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45997.46912465278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45997.46912465278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45997.46912465278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45997.46912465278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45997.46912465278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45997.46912465278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45997.46912465278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45997.46912465278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45997.46912465278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45997.46912465278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45997.46912465278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45997.46912465278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45997.46912465278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45997.46912465278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45997.46912465278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45997.46912465278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45997.46912465278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45997.46912465278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45997.46912465278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45997.46912465278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45997.46912465278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45997.46912465278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45997.46912465278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45997.46912465278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45997.46912465278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45997.46912465278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45997.46912465278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45997.46912465278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45997.46912465278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45997.46912465278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45997.46912465278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45997.46912465278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45997.46912465278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45997.46912465278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45997.46912465278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45997.46912465278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45997.46912465278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45997.46912465278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45997.46912465278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45997.46912465278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45997.46912465278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45997.46912465278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45997.46912465278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45997.46912465278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45997.46912465278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45997.46912465278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45997.46912465278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45997.46912465278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45997.46912465278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45997.46912465278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45997.46912465278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45997.46912465278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45997.46912465278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45997.46912465278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45997.46912465278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45997.46912465278</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45997.46912465278</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2025-12-06T08:15:56Z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