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788" documentId="120_S{2AC9BD13-BADA-5192-A53E-5A8FF88502F6}" xr6:coauthVersionLast="47" xr6:coauthVersionMax="47" xr10:uidLastSave="{A515A4BC-552E-4FD2-A376-A9722914F2B6}"/>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alcChain>
</file>

<file path=xl/sharedStrings.xml><?xml version="1.0" encoding="utf-8"?>
<sst xmlns="http://schemas.openxmlformats.org/spreadsheetml/2006/main" count="180289" uniqueCount="39130">
  <si>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</si>
  <si>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</si>
  <si>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</si>
  <si>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</si>
  <si>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</si>
  <si>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</si>
  <si>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</si>
  <si>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</si>
  <si>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</si>
  <si>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</si>
  <si>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</si>
  <si>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</si>
  <si>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</si>
  <si>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</si>
  <si>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</si>
  <si>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</si>
  <si>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</si>
  <si>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</si>
  <si>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</si>
  <si>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</si>
  <si>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</si>
  <si>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</si>
  <si>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</si>
  <si>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</si>
  <si>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</si>
  <si>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</si>
  <si>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</si>
  <si>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</si>
  <si>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</si>
  <si>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</si>
  <si>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</si>
  <si>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</si>
  <si>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</si>
  <si>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</si>
  <si>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</si>
  <si>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</si>
  <si>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</si>
  <si>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</si>
  <si>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</si>
  <si>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</si>
  <si>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</si>
  <si>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</si>
  <si>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</si>
  <si>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</si>
  <si>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</si>
  <si>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</si>
  <si>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</si>
  <si>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</si>
  <si>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</si>
  <si>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</si>
  <si>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</si>
  <si>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</si>
  <si>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</si>
  <si>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</si>
  <si>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</si>
  <si>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</si>
  <si>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</si>
  <si>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</si>
  <si>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</si>
  <si>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</si>
  <si>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</si>
  <si>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</si>
  <si>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</si>
  <si>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</si>
  <si>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</si>
  <si>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</si>
  <si>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</si>
  <si>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</si>
  <si>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</si>
  <si>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</si>
  <si>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</si>
  <si>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</si>
  <si>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</si>
  <si>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</si>
  <si>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</si>
  <si>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</si>
  <si>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</si>
  <si>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</si>
  <si>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</si>
  <si>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</si>
  <si>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</si>
  <si>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</si>
  <si>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</si>
  <si>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</si>
  <si>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</si>
  <si>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</si>
  <si>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</si>
  <si>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</si>
  <si>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</si>
  <si>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</si>
  <si>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</si>
  <si>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</si>
  <si>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</si>
  <si>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</si>
  <si>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</si>
  <si>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</si>
  <si>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</si>
  <si>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</si>
  <si>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</si>
  <si>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</si>
  <si>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</si>
  <si>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</si>
  <si>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</si>
  <si>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</si>
  <si>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</si>
  <si>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</si>
  <si>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</si>
  <si>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</si>
  <si>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</si>
  <si>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</si>
  <si>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</si>
  <si>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</si>
  <si>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</si>
  <si>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</si>
  <si>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</si>
  <si>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</si>
  <si>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</si>
  <si>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</si>
  <si>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</si>
  <si>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</si>
  <si>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</si>
  <si>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</si>
  <si>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</si>
  <si>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</si>
  <si>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</si>
  <si>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</si>
  <si>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</si>
  <si>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</si>
  <si>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</si>
  <si>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</si>
  <si>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</si>
  <si>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</si>
  <si>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</si>
  <si>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</si>
  <si>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</si>
  <si>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</si>
  <si>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</si>
  <si>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</si>
  <si>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</si>
  <si>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</si>
  <si>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</si>
  <si>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</si>
  <si>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</si>
  <si>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</si>
  <si>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</si>
  <si>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</si>
  <si>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</si>
  <si>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</si>
  <si>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</si>
  <si>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</si>
  <si>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</si>
  <si>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</si>
  <si>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</si>
  <si>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</si>
  <si>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</si>
  <si>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</si>
  <si>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</si>
  <si>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</si>
  <si>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</si>
  <si>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</si>
  <si>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</si>
  <si>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</si>
  <si>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</si>
  <si>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</si>
  <si>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</si>
  <si>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</si>
  <si>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</si>
  <si>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</si>
  <si>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</si>
  <si>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</si>
  <si>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</si>
  <si>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</si>
  <si>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</si>
  <si>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</si>
  <si>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</si>
  <si>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</si>
  <si>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</si>
  <si>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</si>
  <si>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</si>
  <si>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</si>
  <si>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</si>
  <si>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</si>
  <si>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</si>
  <si>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</si>
  <si>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</si>
  <si>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</si>
  <si>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</si>
  <si>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</si>
  <si>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</si>
  <si>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</si>
  <si>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</si>
  <si>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</si>
  <si>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</si>
  <si>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</si>
  <si>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</si>
  <si>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</si>
  <si>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</si>
  <si>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</si>
  <si>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</si>
  <si>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</si>
  <si>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</si>
  <si>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</si>
  <si>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</si>
  <si>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</si>
  <si>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</si>
  <si>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</si>
  <si>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</si>
  <si>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</si>
  <si>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</si>
  <si>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</si>
  <si>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</si>
  <si>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</si>
  <si>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</si>
  <si>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</si>
  <si>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</si>
  <si>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</si>
  <si>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</si>
  <si>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</si>
  <si>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</si>
  <si>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</si>
  <si>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</si>
  <si>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</si>
  <si>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</si>
  <si>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</si>
  <si>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</si>
  <si>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</si>
  <si>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</si>
  <si>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</si>
  <si>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</si>
  <si>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</si>
  <si>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</si>
  <si>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</si>
  <si>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</si>
  <si>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</si>
  <si>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</si>
  <si>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</si>
  <si>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</si>
  <si>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</si>
  <si>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</si>
  <si>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</si>
  <si>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</si>
  <si>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</si>
  <si>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</si>
  <si>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</si>
  <si>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</si>
  <si>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</si>
  <si>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</si>
  <si>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</si>
  <si>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</si>
  <si>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</si>
  <si>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</si>
  <si>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</si>
  <si>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</si>
  <si>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</si>
  <si>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</si>
  <si>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</si>
  <si>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</si>
  <si>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</si>
  <si>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</si>
  <si>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</si>
  <si>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</si>
  <si>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</si>
  <si>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</si>
  <si>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</si>
  <si>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</si>
  <si>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</si>
  <si>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</si>
  <si>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</si>
  <si>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</si>
  <si>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</si>
  <si>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</si>
  <si>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</si>
  <si>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</si>
  <si>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</si>
  <si>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</si>
  <si>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</si>
  <si>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</si>
  <si>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</si>
  <si>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</si>
  <si>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</si>
  <si>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</si>
  <si>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</si>
  <si>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</si>
  <si>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</si>
  <si>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</si>
  <si>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</si>
  <si>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</si>
  <si>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</si>
  <si>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</si>
  <si>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</si>
  <si>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</si>
  <si>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</si>
  <si>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</si>
  <si>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</si>
  <si>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</si>
  <si>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</si>
  <si>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</si>
  <si>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</si>
  <si>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</si>
  <si>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</si>
  <si>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</si>
  <si>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</si>
  <si>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</si>
  <si>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</si>
  <si>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</si>
  <si>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</si>
  <si>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</si>
  <si>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</si>
  <si>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</si>
  <si>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</si>
  <si>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</si>
  <si>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</si>
  <si>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</si>
  <si>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</si>
  <si>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</si>
  <si>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</si>
  <si>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</si>
  <si>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</si>
  <si>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</si>
  <si>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</si>
  <si>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</si>
  <si>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</si>
  <si>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</si>
  <si>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</si>
  <si>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</si>
  <si>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</si>
  <si>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</si>
  <si>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</si>
  <si>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</si>
  <si>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</si>
  <si>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</si>
  <si>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</si>
  <si>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</si>
  <si>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</si>
  <si>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</si>
  <si>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</si>
  <si>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</si>
  <si>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</si>
  <si>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</si>
  <si>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</si>
  <si>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</si>
  <si>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</si>
  <si>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</si>
  <si>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</si>
  <si>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</si>
  <si>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</si>
  <si>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</si>
  <si>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</si>
  <si>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</si>
  <si>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</si>
  <si>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</si>
  <si>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</si>
  <si>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</si>
  <si>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</si>
  <si>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</si>
  <si>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</si>
  <si>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</si>
  <si>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</si>
  <si>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</si>
  <si>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</si>
  <si>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</si>
  <si>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</si>
  <si>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</si>
  <si>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</si>
  <si>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</si>
  <si>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</si>
  <si>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</si>
  <si>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</si>
  <si>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</si>
  <si>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</si>
  <si>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</si>
  <si>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</si>
  <si>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</si>
  <si>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</si>
  <si>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</si>
  <si>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</si>
  <si>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</si>
  <si>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</si>
  <si>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</si>
  <si>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</si>
  <si>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</si>
  <si>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</si>
  <si>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</si>
  <si>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</si>
  <si>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</si>
  <si>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</si>
  <si>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</si>
  <si>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</si>
  <si>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</si>
  <si>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</si>
  <si>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</si>
  <si>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</si>
  <si>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</si>
  <si>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</si>
  <si>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</si>
  <si>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</si>
  <si>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</si>
  <si>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</si>
  <si>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</si>
  <si>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</si>
  <si>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</si>
  <si>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</si>
  <si>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</si>
  <si>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</si>
  <si>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</si>
  <si>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</si>
  <si>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</si>
  <si>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</si>
  <si>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</si>
  <si>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</si>
  <si>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</si>
  <si>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</si>
  <si>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</si>
  <si>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</si>
  <si>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</si>
  <si>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</si>
  <si>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</si>
  <si>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</si>
  <si>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</si>
  <si>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</si>
  <si>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</si>
  <si>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</si>
  <si>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</si>
  <si>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</si>
  <si>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</si>
  <si>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</si>
  <si>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</si>
  <si>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</si>
  <si>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</si>
  <si>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</si>
  <si>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</si>
  <si>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</si>
  <si>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</si>
  <si>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</si>
  <si>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</si>
  <si>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</si>
  <si>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</si>
  <si>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</si>
  <si>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</si>
  <si>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</si>
  <si>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</si>
  <si>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</si>
  <si>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</si>
  <si>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</si>
  <si>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</si>
  <si>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</si>
  <si>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</si>
  <si>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</si>
  <si>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</si>
  <si>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</si>
  <si>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</si>
  <si>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</si>
  <si>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</si>
  <si>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</si>
  <si>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</si>
  <si>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</si>
  <si>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</si>
  <si>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</si>
  <si>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</si>
  <si>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</si>
  <si>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</si>
  <si>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</si>
  <si>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</si>
  <si>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</si>
  <si>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</si>
  <si>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</si>
  <si>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</si>
  <si>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</si>
  <si>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</si>
  <si>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</si>
  <si>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</si>
  <si>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</si>
  <si>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</si>
  <si>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</si>
  <si>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</si>
  <si>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</si>
  <si>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</si>
  <si>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</si>
  <si>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</si>
  <si>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</si>
  <si>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</si>
  <si>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</si>
  <si>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</si>
  <si>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</si>
  <si>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</si>
  <si>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</si>
  <si>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</si>
  <si>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</si>
  <si>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</si>
  <si>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</si>
  <si>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</si>
  <si>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</si>
  <si>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</si>
  <si>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</si>
  <si>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</si>
  <si>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</si>
  <si>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</si>
  <si>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</si>
  <si>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</si>
  <si>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</si>
  <si>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</si>
  <si>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</si>
  <si>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</si>
  <si>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</si>
  <si>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</si>
  <si>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</si>
  <si>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</si>
  <si>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</si>
  <si>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</si>
  <si>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</si>
  <si>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</si>
  <si>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</si>
  <si>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</si>
  <si>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</si>
  <si>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</si>
  <si>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</si>
  <si>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</si>
  <si>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</si>
  <si>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</si>
  <si>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</si>
  <si>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</si>
  <si>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</si>
  <si>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</si>
  <si>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</si>
  <si>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</si>
  <si>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</si>
  <si>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</si>
  <si>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</si>
  <si>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</si>
  <si>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</si>
  <si>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</si>
  <si>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</si>
  <si>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</si>
  <si>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</si>
  <si>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</si>
  <si>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</si>
  <si>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</si>
  <si>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</si>
  <si>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</si>
  <si>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</si>
  <si>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</si>
  <si>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</si>
  <si>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</si>
  <si>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</si>
  <si>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</si>
  <si>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</si>
  <si>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</si>
  <si>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</si>
  <si>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</si>
  <si>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</si>
  <si>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</si>
  <si>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</si>
  <si>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</si>
  <si>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</si>
  <si>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</si>
  <si>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</si>
  <si>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</si>
  <si>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</si>
  <si>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</si>
  <si>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</si>
  <si>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</si>
  <si>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</si>
  <si>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</si>
  <si>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</si>
  <si>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</si>
  <si>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</si>
  <si>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</si>
  <si>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</si>
  <si>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</si>
  <si>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</si>
  <si>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</si>
  <si>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</si>
  <si>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</si>
  <si>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</si>
  <si>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</si>
  <si>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</si>
  <si>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</si>
  <si>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</si>
  <si>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</si>
  <si>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</si>
  <si>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</si>
  <si>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</si>
  <si>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</si>
  <si>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</si>
  <si>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</si>
  <si>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</si>
  <si>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</si>
  <si>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</si>
  <si>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</si>
  <si>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</si>
  <si>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</si>
  <si>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</si>
  <si>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</si>
  <si>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</si>
  <si>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</si>
  <si>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</si>
  <si>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</si>
  <si>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</si>
  <si>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</si>
  <si>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</si>
  <si>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</si>
  <si>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</si>
  <si>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</si>
  <si>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</si>
  <si>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</si>
  <si>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</si>
  <si>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</si>
  <si>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</si>
  <si>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</si>
  <si>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</si>
  <si>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</si>
  <si>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</si>
  <si>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</si>
  <si>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</si>
  <si>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</si>
  <si>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</si>
  <si>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</si>
  <si>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</si>
  <si>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</si>
  <si>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</si>
  <si>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</si>
  <si>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</si>
  <si>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</si>
  <si>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</si>
  <si>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</si>
  <si>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</si>
  <si>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</si>
  <si>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</si>
  <si>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</si>
  <si>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</si>
  <si>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</si>
  <si>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</si>
  <si>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</si>
  <si>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</si>
  <si>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</si>
  <si>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</si>
  <si>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</si>
  <si>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</si>
  <si>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</si>
  <si>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</si>
  <si>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</si>
  <si>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</si>
  <si>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</si>
  <si>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</si>
  <si>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</si>
  <si>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</si>
  <si>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</si>
  <si>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</si>
  <si>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</si>
  <si>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</si>
  <si>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</si>
  <si>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</si>
  <si>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</si>
  <si>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</si>
  <si>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</si>
  <si>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</si>
  <si>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</si>
  <si>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</si>
  <si>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</si>
  <si>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</si>
  <si>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</si>
  <si>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</si>
  <si>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</si>
  <si>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</si>
  <si>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</si>
  <si>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</si>
  <si>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</si>
  <si>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</si>
  <si>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</si>
  <si>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</si>
  <si>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</si>
  <si>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</si>
  <si>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</si>
  <si>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</si>
  <si>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</si>
  <si>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</si>
  <si>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</si>
  <si>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</si>
  <si>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</si>
  <si>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</si>
  <si>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</si>
  <si>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</si>
  <si>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</si>
  <si>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</si>
  <si>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</si>
  <si>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</si>
  <si>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</si>
  <si>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</si>
  <si>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</si>
  <si>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</si>
  <si>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</si>
  <si>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</si>
  <si>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</si>
  <si>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</si>
  <si>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</si>
  <si>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</si>
  <si>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</si>
  <si>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</si>
  <si>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</si>
  <si>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</si>
  <si>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</si>
  <si>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</si>
  <si>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</si>
  <si>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</si>
  <si>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</si>
  <si>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</si>
  <si>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</si>
  <si>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</si>
  <si>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</si>
  <si>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</si>
  <si>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</si>
  <si>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</si>
  <si>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</si>
  <si>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</si>
  <si>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</si>
  <si>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</si>
  <si>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</si>
  <si>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</si>
  <si>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</si>
  <si>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</si>
  <si>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</si>
  <si>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</si>
  <si>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</si>
  <si>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</si>
  <si>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</si>
  <si>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</si>
  <si>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</si>
  <si>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</si>
  <si>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</si>
  <si>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</si>
  <si>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</si>
  <si>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</si>
  <si>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</si>
  <si>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</si>
  <si>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</si>
  <si>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</si>
  <si>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</si>
  <si>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</si>
  <si>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</si>
  <si>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</si>
  <si>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</si>
  <si>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</si>
  <si>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</si>
  <si>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</si>
  <si>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</si>
  <si>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</si>
  <si>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</si>
  <si>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</si>
  <si>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</si>
  <si>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</si>
  <si>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</si>
  <si>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</si>
  <si>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</si>
  <si>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</si>
  <si>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</si>
  <si>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</si>
  <si>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</si>
  <si>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</si>
  <si>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</si>
  <si>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</si>
  <si>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</si>
  <si>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</si>
  <si>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</si>
  <si>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</si>
  <si>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</si>
  <si>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</si>
  <si>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</si>
  <si>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</si>
  <si>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</si>
  <si>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</si>
  <si>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</si>
  <si>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</si>
  <si>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</si>
  <si>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</si>
  <si>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</si>
  <si>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</si>
  <si>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</si>
  <si>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</si>
  <si>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</si>
  <si>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</si>
  <si>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</si>
  <si>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</si>
  <si>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</si>
  <si>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</si>
  <si>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</si>
  <si>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</si>
  <si>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</si>
  <si>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</si>
  <si>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</si>
  <si>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</si>
  <si>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</si>
  <si>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</si>
  <si>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</si>
  <si>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</si>
  <si>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</si>
  <si>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</si>
  <si>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</si>
  <si>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</si>
  <si>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</si>
  <si>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</si>
  <si>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</si>
  <si>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</si>
  <si>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</si>
  <si>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</si>
  <si>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</si>
  <si>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</si>
  <si>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</si>
  <si>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</si>
  <si>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</si>
  <si>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</si>
  <si>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</si>
  <si>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</si>
  <si>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</si>
  <si>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</si>
  <si>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</si>
  <si>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</si>
  <si>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</si>
  <si>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</si>
  <si>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</si>
  <si>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</si>
  <si>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</si>
  <si>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</si>
  <si>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</si>
  <si>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</si>
  <si>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</si>
  <si>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</si>
  <si>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</si>
  <si>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</si>
  <si>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</si>
  <si>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</si>
  <si>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</si>
  <si>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</si>
  <si>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</si>
  <si>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</si>
  <si>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</si>
  <si>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</si>
  <si>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</si>
  <si>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</si>
  <si>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</si>
  <si>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</si>
  <si>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</si>
  <si>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</si>
  <si>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</si>
  <si>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</si>
  <si>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</si>
  <si>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</si>
  <si>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</si>
  <si>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</si>
  <si>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</si>
  <si>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</si>
  <si>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</si>
  <si>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</si>
  <si>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</si>
  <si>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</si>
  <si>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</si>
  <si>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</si>
  <si>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</si>
  <si>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</si>
  <si>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</si>
  <si>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</si>
  <si>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</si>
  <si>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</si>
  <si>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</si>
  <si>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</si>
  <si>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</si>
  <si>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</si>
  <si>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</si>
  <si>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</si>
  <si>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</si>
  <si>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</si>
  <si>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</si>
  <si>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</si>
  <si>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</si>
  <si>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</si>
  <si>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</si>
  <si>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</si>
  <si>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</si>
  <si>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</si>
  <si>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</si>
  <si>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</si>
  <si>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</si>
  <si>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</si>
  <si>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</si>
  <si>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</si>
  <si>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</si>
  <si>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</si>
  <si>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</si>
  <si>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</si>
  <si>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</si>
  <si>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</si>
  <si>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</si>
  <si>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</si>
  <si>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</si>
  <si>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</si>
  <si>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</si>
  <si>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</si>
  <si>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</si>
  <si>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</si>
  <si>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</si>
  <si>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</si>
  <si>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</si>
  <si>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</si>
  <si>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</si>
  <si>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</si>
  <si>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</si>
  <si>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</si>
  <si>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</si>
  <si>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</si>
  <si>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</si>
  <si>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</si>
  <si>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</si>
  <si>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</si>
  <si>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</si>
  <si>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</si>
  <si>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</si>
  <si>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</si>
  <si>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</si>
  <si>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</si>
  <si>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</si>
  <si>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</si>
  <si>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</si>
  <si>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</si>
  <si>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</si>
  <si>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</si>
  <si>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</si>
  <si>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</si>
  <si>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</si>
  <si>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</si>
  <si>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</si>
  <si>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</si>
  <si>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</si>
  <si>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</si>
  <si>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</si>
  <si>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</si>
  <si>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</si>
  <si>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</si>
  <si>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</si>
  <si>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</si>
  <si>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</si>
  <si>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</si>
  <si>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</si>
  <si>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</si>
  <si>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</si>
  <si>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</si>
  <si>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</si>
  <si>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</si>
  <si>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</si>
  <si>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</si>
  <si>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</si>
  <si>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</si>
  <si>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</si>
  <si>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</si>
  <si>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</si>
  <si>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</si>
  <si>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</si>
  <si>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</si>
  <si>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</si>
  <si>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</si>
  <si>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</si>
  <si>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</si>
  <si>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</si>
  <si>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</si>
  <si>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</si>
  <si>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</si>
  <si>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</si>
  <si>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</si>
  <si>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</si>
  <si>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</si>
  <si>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</si>
  <si>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</si>
  <si>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</si>
  <si>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</si>
  <si>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</si>
  <si>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</si>
  <si>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</si>
  <si>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</si>
  <si>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</si>
  <si>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</si>
  <si>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</si>
  <si>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</si>
  <si>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</si>
  <si>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</si>
  <si>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</si>
  <si>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</si>
  <si>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</si>
  <si>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</si>
  <si>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</si>
  <si>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</si>
  <si>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</si>
  <si>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</si>
  <si>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</si>
  <si>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</si>
  <si>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</si>
  <si>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</si>
  <si>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</si>
  <si>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</si>
  <si>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</si>
  <si>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</si>
  <si>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</si>
  <si>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</si>
  <si>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</si>
  <si>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</si>
  <si>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</si>
  <si>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</si>
  <si>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</si>
  <si>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</si>
  <si>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</si>
  <si>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</si>
  <si>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</si>
  <si>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</si>
  <si>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</si>
  <si>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</si>
  <si>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</si>
  <si>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</si>
  <si>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</si>
  <si>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</si>
  <si>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</si>
  <si>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</si>
  <si>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</si>
  <si>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</si>
  <si>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</si>
  <si>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</si>
  <si>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</si>
  <si>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</si>
  <si>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</si>
  <si>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</si>
  <si>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</si>
  <si>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</si>
  <si>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</si>
  <si>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</si>
  <si>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</si>
  <si>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</si>
  <si>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</si>
  <si>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</si>
  <si>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</si>
  <si>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</si>
  <si>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</si>
  <si>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</si>
  <si>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</si>
  <si>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</si>
  <si>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</si>
  <si>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</si>
  <si>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</si>
  <si>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</si>
  <si>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</si>
  <si>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</si>
  <si>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</si>
  <si>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</si>
  <si>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</si>
  <si>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</si>
  <si>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</si>
  <si>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</si>
  <si>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</si>
  <si>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</si>
  <si>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</si>
  <si>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</si>
  <si>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</si>
  <si>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</si>
  <si>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</si>
  <si>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</si>
  <si>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</si>
  <si>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</si>
  <si>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</si>
  <si>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</si>
  <si>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</si>
  <si>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</si>
  <si>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</si>
  <si>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</si>
  <si>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</si>
  <si>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</si>
  <si>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</si>
  <si>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</si>
  <si>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</si>
  <si>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</si>
  <si>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</si>
  <si>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</si>
  <si>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</si>
  <si>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</si>
  <si>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</si>
  <si>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</si>
  <si>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</si>
  <si>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</si>
  <si>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</si>
  <si>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</si>
  <si>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</si>
  <si>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</si>
  <si>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</si>
  <si>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</si>
  <si>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</si>
  <si>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</si>
  <si>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</si>
  <si>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</si>
  <si>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</si>
  <si>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</si>
  <si>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</si>
  <si>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</si>
  <si>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</si>
  <si>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</si>
  <si>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</si>
  <si>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</si>
  <si>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</si>
  <si>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</si>
  <si>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</si>
  <si>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</si>
  <si>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</si>
  <si>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</si>
  <si>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</si>
  <si>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</si>
  <si>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</si>
  <si>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</si>
  <si>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</si>
  <si>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</si>
  <si>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</si>
  <si>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</si>
  <si>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</si>
  <si>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</si>
  <si>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</si>
  <si>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</si>
  <si>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</si>
  <si>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</si>
  <si>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</si>
  <si>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</si>
  <si>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</si>
  <si>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</si>
  <si>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</si>
  <si>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</si>
  <si>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</si>
  <si>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</si>
  <si>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</si>
  <si>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</si>
  <si>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</si>
  <si>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</si>
  <si>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</si>
  <si>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</si>
  <si>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</si>
  <si>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</si>
  <si>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</si>
  <si>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</si>
  <si>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</si>
  <si>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</si>
  <si>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</si>
  <si>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</si>
  <si>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</si>
  <si>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</si>
  <si>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</si>
  <si>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</si>
  <si>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</si>
  <si>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</si>
  <si>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</si>
  <si>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</si>
  <si>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</si>
  <si>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</si>
  <si>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</si>
  <si>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</si>
  <si>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</si>
  <si>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</si>
  <si>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</si>
  <si>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</si>
  <si>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</si>
  <si>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</si>
  <si>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</si>
  <si>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</si>
  <si>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</si>
  <si>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</si>
  <si>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</si>
  <si>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</si>
  <si>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</si>
  <si>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</si>
  <si>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</si>
  <si>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</si>
  <si>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</si>
  <si>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</si>
  <si>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</si>
  <si>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</si>
  <si>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</si>
  <si>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</si>
  <si>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</si>
  <si>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</si>
  <si>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</si>
  <si>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</si>
  <si>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</si>
  <si>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</si>
  <si>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</si>
  <si>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</si>
  <si>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</si>
  <si>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</si>
  <si>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</si>
  <si>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</si>
  <si>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</si>
  <si>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</si>
  <si>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</si>
  <si>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</si>
  <si>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</si>
  <si>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</si>
  <si>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</si>
  <si>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</si>
  <si>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</si>
  <si>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</si>
  <si>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</si>
  <si>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</si>
  <si>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</si>
  <si>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</si>
  <si>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</si>
  <si>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</si>
  <si>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</si>
  <si>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</si>
  <si>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</si>
  <si>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</si>
  <si>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</si>
  <si>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</si>
  <si>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</si>
  <si>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</si>
  <si>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</si>
  <si>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</si>
  <si>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</si>
  <si>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</si>
  <si>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</si>
  <si>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</si>
  <si>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</si>
  <si>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</si>
  <si>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</si>
  <si>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</si>
  <si>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</si>
  <si>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</si>
  <si>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</si>
  <si>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</si>
  <si>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</si>
  <si>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</si>
  <si>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</si>
  <si>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</si>
  <si>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</si>
  <si>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</si>
  <si>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</si>
  <si>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</si>
  <si>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</si>
  <si>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</si>
  <si>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</si>
  <si>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</si>
  <si>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</si>
  <si>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</si>
  <si>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</si>
  <si>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</si>
  <si>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</si>
  <si>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</si>
  <si>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</si>
  <si>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</si>
  <si>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</si>
  <si>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</si>
  <si>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</si>
  <si>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</si>
  <si>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</si>
  <si>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</si>
  <si>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</si>
  <si>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</si>
  <si>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</si>
  <si>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</si>
  <si>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</si>
  <si>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</si>
  <si>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</si>
  <si>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</si>
  <si>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</si>
  <si>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</si>
  <si>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</si>
  <si>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</si>
  <si>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</si>
  <si>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</si>
  <si>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</si>
  <si>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</si>
  <si>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</si>
  <si>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</si>
  <si>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</si>
  <si>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</si>
  <si>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</si>
  <si>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</si>
  <si>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</si>
  <si>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</si>
  <si>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</si>
  <si>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</si>
  <si>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</si>
  <si>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</si>
  <si>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</si>
  <si>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</si>
  <si>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</si>
  <si>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</si>
  <si>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</si>
  <si>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</si>
  <si>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</si>
  <si>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</si>
  <si>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</si>
  <si>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</si>
  <si>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</si>
  <si>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</si>
  <si>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</si>
  <si>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</si>
  <si>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</si>
  <si>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</si>
  <si>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</si>
  <si>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</si>
  <si>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</si>
  <si>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</si>
  <si>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</si>
  <si>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</si>
  <si>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</si>
  <si>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</si>
  <si>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</si>
  <si>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</si>
  <si>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</si>
  <si>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</si>
  <si>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</si>
  <si>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</si>
  <si>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</si>
  <si>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</si>
  <si>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</si>
  <si>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</si>
  <si>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</si>
  <si>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</si>
  <si>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</si>
  <si>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</si>
  <si>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</si>
  <si>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</si>
  <si>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</si>
  <si>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</si>
  <si>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</si>
  <si>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</si>
  <si>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</si>
  <si>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</si>
  <si>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</si>
  <si>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</si>
  <si>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</si>
  <si>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</si>
  <si>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</si>
  <si>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</si>
  <si>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</si>
  <si>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</si>
  <si>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</si>
  <si>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</si>
  <si>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</si>
  <si>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</si>
  <si>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</si>
  <si>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</si>
  <si>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</si>
  <si>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</si>
  <si>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</si>
  <si>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</si>
  <si>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</si>
  <si>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</si>
  <si>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</si>
  <si>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</si>
  <si>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</si>
  <si>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</si>
  <si>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</si>
  <si>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</si>
  <si>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</si>
  <si>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</si>
  <si>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</si>
  <si>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</si>
  <si>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</si>
  <si>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</si>
  <si>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</si>
  <si>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</si>
  <si>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</si>
  <si>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</si>
  <si>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</si>
  <si>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</si>
  <si>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</si>
  <si>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</si>
  <si>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</si>
  <si>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</si>
  <si>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</si>
  <si>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</si>
  <si>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</si>
  <si>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</si>
  <si>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</si>
  <si>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</si>
  <si>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</si>
  <si>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</si>
  <si>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</si>
  <si>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</si>
  <si>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</si>
  <si>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</si>
  <si>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</si>
  <si>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</si>
  <si>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</si>
  <si>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</si>
  <si>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</si>
  <si>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</si>
  <si>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</si>
  <si>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</si>
  <si>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</si>
  <si>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</si>
  <si>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</si>
  <si>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</si>
  <si>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</si>
  <si>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</si>
  <si>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</si>
  <si>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</si>
  <si>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</si>
  <si>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</si>
  <si>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</si>
  <si>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</si>
  <si>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</si>
  <si>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</si>
  <si>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</si>
  <si>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</si>
  <si>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</si>
  <si>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</si>
  <si>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</si>
  <si>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</si>
  <si>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</si>
  <si>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</si>
  <si>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</si>
  <si>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</si>
  <si>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</si>
  <si>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</si>
  <si>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</si>
  <si>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</si>
  <si>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</si>
  <si>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</si>
  <si>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</si>
  <si>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</si>
  <si>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</si>
  <si>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</si>
  <si>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</si>
  <si>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</si>
  <si>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</si>
  <si>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</si>
  <si>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</si>
  <si>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</si>
  <si>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</si>
  <si>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</si>
  <si>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</si>
  <si>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</si>
  <si>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</si>
  <si>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</si>
  <si>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</si>
  <si>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</si>
  <si>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</si>
  <si>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</si>
  <si>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</si>
  <si>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</si>
  <si>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</si>
  <si>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</si>
  <si>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</si>
  <si>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</si>
  <si>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</si>
  <si>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</si>
  <si>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</si>
  <si>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</si>
  <si>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</si>
  <si>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</si>
  <si>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</si>
  <si>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</si>
  <si>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</si>
  <si>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</si>
  <si>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</si>
  <si>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</si>
  <si>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</si>
  <si>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</si>
  <si>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</si>
  <si>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</si>
  <si>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</si>
  <si>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</si>
  <si>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</si>
  <si>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</si>
  <si>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</si>
  <si>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</si>
  <si>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</si>
  <si>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</si>
  <si>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</si>
  <si>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</si>
  <si>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</si>
  <si>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</si>
  <si>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</si>
  <si>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</si>
  <si>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</si>
  <si>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</si>
  <si>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</si>
  <si>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</si>
  <si>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</si>
  <si>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</si>
  <si>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</si>
  <si>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</si>
  <si>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</si>
  <si>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</si>
  <si>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</si>
  <si>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</si>
  <si>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</si>
  <si>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</si>
  <si>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</si>
  <si>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</si>
  <si>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</si>
  <si>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</si>
  <si>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</si>
  <si>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</si>
  <si>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</si>
  <si>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</si>
  <si>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</si>
  <si>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</si>
  <si>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</si>
  <si>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</si>
  <si>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</si>
  <si>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</si>
  <si>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</si>
  <si>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</si>
  <si>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</si>
  <si>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</si>
  <si>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</si>
  <si>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</si>
  <si>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</si>
  <si>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</si>
  <si>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</si>
  <si>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</si>
  <si>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</si>
  <si>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</si>
  <si>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</si>
  <si>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</si>
  <si>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</si>
  <si>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</si>
  <si>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</si>
  <si>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</si>
  <si>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</si>
  <si>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</si>
  <si>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</si>
  <si>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</si>
  <si>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</si>
  <si>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</si>
  <si>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</si>
  <si>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</si>
  <si>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</si>
  <si>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</si>
  <si>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</si>
  <si>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</si>
  <si>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</si>
  <si>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</si>
  <si>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</si>
  <si>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</si>
  <si>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</si>
  <si>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</si>
  <si>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</si>
  <si>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</si>
  <si>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</si>
  <si>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</si>
  <si>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</si>
  <si>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</si>
  <si>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</si>
  <si>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</si>
  <si>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</si>
  <si>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</si>
  <si>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</si>
  <si>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</si>
  <si>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</si>
  <si>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</si>
  <si>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</si>
  <si>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</si>
  <si>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</si>
  <si>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</si>
  <si>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</si>
  <si>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</si>
  <si>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</si>
  <si>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</si>
  <si>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</si>
  <si>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</si>
  <si>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</si>
  <si>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</si>
  <si>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</si>
  <si>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</si>
  <si>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</si>
  <si>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</si>
  <si>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</si>
  <si>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</si>
  <si>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</si>
  <si>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</si>
  <si>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</si>
  <si>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</si>
  <si>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</si>
  <si>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</si>
  <si>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</si>
  <si>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</si>
  <si>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</si>
  <si>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</si>
  <si>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</si>
  <si>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</si>
  <si>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</si>
  <si>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</si>
  <si>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</si>
  <si>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</si>
  <si>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</si>
  <si>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</si>
  <si>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</si>
  <si>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</si>
  <si>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</si>
  <si>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</si>
  <si>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</si>
  <si>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</si>
  <si>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</si>
  <si>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</si>
  <si>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</si>
  <si>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</si>
  <si>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</si>
  <si>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</si>
  <si>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</si>
  <si>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</si>
  <si>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</si>
  <si>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</si>
  <si>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</si>
  <si>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</si>
  <si>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</si>
  <si>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</si>
  <si>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</si>
  <si>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</si>
  <si>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</si>
  <si>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</si>
  <si>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</si>
  <si>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</si>
  <si>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</si>
  <si>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</si>
  <si>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</si>
  <si>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</si>
  <si>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</si>
  <si>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</si>
  <si>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</si>
  <si>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</si>
  <si>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</si>
  <si>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</si>
  <si>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</si>
  <si>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</si>
  <si>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</si>
  <si>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</si>
  <si>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</si>
  <si>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</si>
  <si>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</si>
  <si>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</si>
  <si>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</si>
  <si>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</si>
  <si>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</si>
  <si>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</si>
  <si>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</si>
  <si>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</si>
  <si>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</si>
  <si>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</si>
  <si>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</si>
  <si>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</si>
  <si>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</si>
  <si>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</si>
  <si>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</si>
  <si>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</si>
  <si>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</si>
  <si>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</si>
  <si>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</si>
  <si>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</si>
  <si>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</si>
  <si>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</si>
  <si>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</si>
  <si>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</si>
  <si>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</si>
  <si>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</si>
  <si>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</si>
  <si>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</si>
  <si>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</si>
  <si>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</si>
  <si>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</si>
  <si>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</si>
  <si>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</si>
  <si>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</si>
  <si>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</si>
  <si>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</si>
  <si>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</si>
  <si>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</si>
  <si>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</si>
  <si>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</si>
  <si>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</si>
  <si>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</si>
  <si>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</si>
  <si>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</si>
  <si>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</si>
  <si>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</si>
  <si>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</si>
  <si>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</si>
  <si>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</si>
  <si>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</si>
  <si>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</si>
  <si>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</si>
  <si>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</si>
  <si>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</si>
  <si>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</si>
  <si>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</si>
  <si>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</si>
  <si>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</si>
  <si>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</si>
  <si>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</si>
  <si>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</si>
  <si>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</si>
  <si>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</si>
  <si>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</si>
  <si>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</si>
  <si>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</si>
  <si>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</si>
  <si>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</si>
  <si>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</si>
  <si>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</si>
  <si>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</si>
  <si>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</si>
  <si>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</si>
  <si>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</si>
  <si>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</si>
  <si>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</si>
  <si>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</si>
  <si>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</si>
  <si>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</si>
  <si>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</si>
  <si>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</si>
  <si>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</si>
  <si>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</si>
  <si>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</si>
  <si>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</si>
  <si>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</si>
  <si>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</si>
  <si>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</si>
  <si>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</si>
  <si>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</si>
  <si>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</si>
  <si>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</si>
  <si>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</si>
  <si>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</si>
  <si>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</si>
  <si>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</si>
  <si>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</si>
  <si>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</si>
  <si>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</si>
  <si>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</si>
  <si>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</si>
  <si>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</si>
  <si>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</si>
  <si>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</si>
  <si>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</si>
  <si>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</si>
  <si>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</si>
  <si>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</si>
  <si>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</si>
  <si>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</si>
  <si>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</si>
  <si>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</si>
  <si>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</si>
  <si>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</si>
  <si>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</si>
  <si>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</si>
  <si>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</si>
  <si>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</si>
  <si>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</si>
  <si>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</si>
  <si>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</si>
  <si>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</si>
  <si>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</si>
  <si>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</si>
  <si>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</si>
  <si>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</si>
  <si>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</si>
  <si>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</si>
  <si>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</si>
  <si>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</si>
  <si>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</si>
  <si>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</si>
  <si>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</si>
  <si>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</si>
  <si>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</si>
  <si>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</si>
  <si>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</si>
  <si>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</si>
  <si>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</si>
  <si>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</si>
  <si>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</si>
  <si>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</si>
  <si>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</si>
  <si>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</si>
  <si>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</si>
  <si>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</si>
  <si>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</si>
  <si>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</si>
  <si>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</si>
  <si>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</si>
  <si>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</si>
  <si>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</si>
  <si>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</si>
  <si>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</si>
  <si>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</si>
  <si>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</si>
  <si>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</si>
  <si>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</si>
  <si>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</si>
  <si>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</si>
  <si>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</si>
  <si>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</si>
  <si>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</si>
  <si>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</si>
  <si>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</si>
  <si>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</si>
  <si>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</si>
  <si>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</si>
  <si>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</si>
  <si>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</si>
  <si>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</si>
  <si>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</si>
  <si>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</si>
  <si>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</si>
  <si>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</si>
  <si>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</si>
  <si>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</si>
  <si>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</si>
  <si>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</si>
  <si>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</si>
  <si>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</si>
  <si>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</si>
  <si>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</si>
  <si>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</si>
  <si>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</si>
  <si>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</si>
  <si>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</si>
  <si>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</si>
  <si>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</si>
  <si>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</si>
  <si>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</si>
  <si>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</si>
  <si>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</si>
  <si>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</si>
  <si>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</si>
  <si>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</si>
  <si>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</si>
  <si>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</si>
  <si>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</si>
  <si>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</si>
  <si>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</si>
  <si>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</si>
  <si>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</si>
  <si>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</si>
  <si>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</si>
  <si>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</si>
  <si>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</si>
  <si>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</si>
  <si>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</si>
  <si>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</si>
  <si>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</si>
  <si>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</si>
  <si>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</si>
  <si>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</si>
  <si>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</si>
  <si>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</si>
  <si>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</si>
  <si>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</si>
  <si>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</si>
  <si>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</si>
  <si>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</si>
  <si>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</si>
  <si>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</si>
  <si>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</si>
  <si>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</si>
  <si>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</si>
  <si>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</si>
  <si>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</si>
  <si>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</si>
  <si>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</si>
  <si>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</si>
  <si>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</si>
  <si>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</si>
  <si>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</si>
  <si>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</si>
  <si>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</si>
  <si>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</si>
  <si>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</si>
  <si>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</si>
  <si>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</si>
  <si>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</si>
  <si>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</si>
  <si>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</si>
  <si>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</si>
  <si>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</si>
  <si>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</si>
  <si>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</si>
  <si>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</si>
  <si>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</si>
  <si>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</si>
  <si>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</si>
  <si>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</si>
  <si>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</si>
  <si>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</si>
  <si>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</si>
  <si>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</si>
  <si>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</si>
  <si>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</si>
  <si>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</si>
  <si>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</si>
  <si>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</si>
  <si>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</si>
  <si>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</si>
  <si>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</si>
  <si>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</si>
  <si>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</si>
  <si>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</si>
  <si>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</si>
  <si>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</si>
  <si>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</si>
  <si>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</si>
  <si>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</si>
  <si>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</si>
  <si>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</si>
  <si>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</si>
  <si>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</si>
  <si>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</si>
  <si>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</si>
  <si>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</si>
  <si>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</si>
  <si>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</si>
  <si>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</si>
  <si>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</si>
  <si>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</si>
  <si>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</si>
  <si>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</si>
  <si>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</si>
  <si>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</si>
  <si>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</si>
  <si>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</si>
  <si>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</si>
  <si>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</si>
  <si>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</si>
  <si>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</si>
  <si>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</si>
  <si>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</si>
  <si>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</si>
  <si>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</si>
  <si>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</si>
  <si>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</si>
  <si>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</si>
  <si>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</si>
  <si>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</si>
  <si>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</si>
  <si>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</si>
  <si>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</si>
  <si>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</si>
  <si>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</si>
  <si>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</si>
  <si>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</si>
  <si>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</si>
  <si>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</si>
  <si>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</si>
  <si>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</si>
  <si>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</si>
  <si>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</si>
  <si>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</si>
  <si>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</si>
  <si>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</si>
  <si>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</si>
  <si>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</si>
  <si>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</si>
  <si>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</si>
  <si>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</si>
  <si>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</si>
  <si>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</si>
  <si>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</si>
  <si>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</si>
  <si>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</si>
  <si>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</si>
  <si>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</si>
  <si>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</si>
  <si>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</si>
  <si>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</si>
  <si>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</si>
  <si>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</si>
  <si>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</si>
  <si>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</si>
  <si>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</si>
  <si>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</si>
  <si>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</si>
  <si>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</si>
  <si>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</si>
  <si>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</si>
  <si>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</si>
  <si>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</si>
  <si>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</si>
  <si>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</si>
  <si>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</si>
  <si>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</si>
  <si>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</si>
  <si>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</si>
  <si>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</si>
  <si>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</si>
  <si>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</si>
  <si>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</si>
  <si>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</si>
  <si>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</si>
  <si>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</si>
  <si>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</si>
  <si>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</si>
  <si>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</si>
  <si>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</si>
  <si>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</si>
  <si>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</si>
  <si>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</si>
  <si>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</si>
  <si>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</si>
  <si>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</si>
  <si>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</si>
  <si>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</si>
  <si>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</si>
  <si>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</si>
  <si>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</si>
  <si>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</si>
  <si>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</si>
  <si>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</si>
  <si>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</si>
  <si>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</si>
  <si>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</si>
  <si>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</si>
  <si>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</si>
  <si>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</si>
  <si>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</si>
  <si>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</si>
  <si>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</si>
  <si>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</si>
  <si>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</si>
  <si>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</si>
  <si>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</si>
  <si>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</si>
  <si>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</si>
  <si>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</si>
  <si>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</si>
  <si>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</si>
  <si>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</si>
  <si>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</si>
  <si>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</si>
  <si>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</si>
  <si>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</si>
  <si>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</si>
  <si>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</si>
  <si>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</si>
  <si>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</si>
  <si>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</si>
  <si>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</si>
  <si>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</si>
  <si>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</si>
  <si>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</si>
  <si>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</si>
  <si>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</si>
  <si>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</si>
  <si>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</si>
  <si>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</si>
  <si>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</si>
  <si>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</si>
  <si>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</si>
  <si>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</si>
  <si>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</si>
  <si>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</si>
  <si>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</si>
  <si>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</si>
  <si>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</si>
  <si>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</si>
  <si>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</si>
  <si>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</si>
  <si>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</si>
  <si>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</si>
  <si>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</si>
  <si>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</si>
  <si>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</si>
  <si>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</si>
  <si>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</si>
  <si>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</si>
  <si>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</si>
  <si>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</si>
  <si>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</si>
  <si>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</si>
  <si>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</si>
  <si>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</si>
  <si>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</si>
  <si>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</si>
  <si>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</si>
  <si>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</si>
  <si>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</si>
  <si>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</si>
  <si>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</si>
  <si>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</si>
  <si>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</si>
  <si>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</si>
  <si>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</si>
  <si>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</si>
  <si>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</si>
  <si>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</si>
  <si>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</si>
  <si>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</si>
  <si>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</si>
  <si>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</si>
  <si>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</si>
  <si>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</si>
  <si>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</si>
  <si>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</si>
  <si>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</si>
  <si>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</si>
  <si>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</si>
  <si>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</si>
  <si>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</si>
  <si>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</si>
  <si>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</si>
  <si>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</si>
  <si>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</si>
  <si>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</si>
  <si>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</si>
  <si>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</si>
  <si>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</si>
  <si>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</si>
  <si>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</si>
  <si>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</si>
  <si>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</si>
  <si>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</si>
  <si>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</si>
  <si>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</si>
  <si>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</si>
  <si>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</si>
  <si>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</si>
  <si>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</si>
  <si>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</si>
  <si>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</si>
  <si>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</si>
  <si>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</si>
  <si>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</si>
  <si>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</si>
  <si>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</si>
  <si>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</si>
  <si>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</si>
  <si>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</si>
  <si>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</si>
  <si>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</si>
  <si>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</si>
  <si>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</si>
  <si>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</si>
  <si>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</si>
  <si>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</si>
  <si>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</si>
  <si>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</si>
  <si>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</si>
  <si>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</si>
  <si>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</si>
  <si>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</si>
  <si>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</si>
  <si>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</si>
  <si>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</si>
  <si>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</si>
  <si>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</si>
  <si>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</si>
  <si>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</si>
  <si>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</si>
  <si>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</si>
  <si>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</si>
  <si>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</si>
  <si>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</si>
  <si>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</si>
  <si>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</si>
  <si>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</si>
  <si>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</si>
  <si>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</si>
  <si>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</si>
  <si>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</si>
  <si>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</si>
  <si>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</si>
  <si>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</si>
  <si>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</si>
  <si>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</si>
  <si>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</si>
  <si>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</si>
  <si>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</si>
  <si>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</si>
  <si>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</si>
  <si>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</si>
  <si>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</si>
  <si>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</si>
  <si>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</si>
  <si>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</si>
  <si>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</si>
  <si>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</si>
  <si>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</si>
  <si>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</si>
  <si>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</si>
  <si>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</si>
  <si>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</si>
  <si>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</si>
  <si>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</si>
  <si>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</si>
  <si>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</si>
  <si>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</si>
  <si>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</si>
  <si>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</si>
  <si>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</si>
  <si>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</si>
  <si>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</si>
  <si>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</si>
  <si>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</si>
  <si>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</si>
  <si>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</si>
  <si>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</si>
  <si>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</si>
  <si>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</si>
  <si>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</si>
  <si>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</si>
  <si>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</si>
  <si>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</si>
  <si>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</si>
  <si>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</si>
  <si>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</si>
  <si>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</si>
  <si>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</si>
  <si>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</si>
  <si>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</si>
  <si>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</si>
  <si>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</si>
  <si>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</si>
  <si>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</si>
  <si>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</si>
  <si>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</si>
  <si>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</si>
  <si>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</si>
  <si>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</si>
  <si>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</si>
  <si>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</si>
  <si>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</si>
  <si>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</si>
  <si>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</si>
  <si>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</si>
  <si>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</si>
  <si>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</si>
  <si>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</si>
  <si>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</si>
  <si>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</si>
  <si>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</si>
  <si>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</si>
  <si>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</si>
  <si>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</si>
  <si>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</si>
  <si>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</si>
  <si>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</si>
  <si>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</si>
  <si>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</si>
  <si>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</si>
  <si>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</si>
  <si>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</si>
  <si>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</si>
  <si>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</si>
  <si>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</si>
  <si>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</si>
  <si>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</si>
  <si>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</si>
  <si>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</si>
  <si>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</si>
  <si>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</si>
  <si>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</si>
  <si>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</si>
  <si>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</si>
  <si>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</si>
  <si>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</si>
  <si>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</si>
  <si>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</si>
  <si>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</si>
  <si>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</si>
  <si>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</si>
  <si>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</si>
  <si>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</si>
  <si>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</si>
  <si>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</si>
  <si>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</si>
  <si>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</si>
  <si>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</si>
  <si>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</si>
  <si>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</si>
  <si>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</si>
  <si>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</si>
  <si>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</si>
  <si>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</si>
  <si>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</si>
  <si>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</si>
  <si>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</si>
  <si>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</si>
  <si>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</si>
  <si>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</si>
  <si>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</si>
  <si>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</si>
  <si>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</si>
  <si>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</si>
  <si>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</si>
  <si>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</si>
  <si>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</si>
  <si>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</si>
  <si>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</si>
  <si>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</si>
  <si>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</si>
  <si>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</si>
  <si>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</si>
  <si>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</si>
  <si>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</si>
  <si>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</si>
  <si>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</si>
  <si>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</si>
  <si>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</si>
  <si>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</si>
  <si>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</si>
  <si>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</si>
  <si>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</si>
  <si>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</si>
  <si>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</si>
  <si>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</si>
  <si>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</si>
  <si>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</si>
  <si>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</si>
  <si>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</si>
  <si>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</si>
  <si>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</si>
  <si>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</si>
  <si>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</si>
  <si>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</si>
  <si>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</si>
  <si>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</si>
  <si>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</si>
  <si>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</si>
  <si>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</si>
  <si>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</si>
  <si>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</si>
  <si>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</si>
  <si>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</si>
  <si>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</si>
  <si>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</si>
  <si>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</si>
  <si>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</si>
  <si>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</si>
  <si>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</si>
  <si>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</si>
  <si>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</si>
  <si>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</si>
  <si>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</si>
  <si>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</si>
  <si>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</si>
  <si>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</si>
  <si>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</si>
  <si>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</si>
  <si>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</si>
  <si>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</si>
  <si>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</si>
  <si>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</si>
  <si>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</si>
  <si>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</si>
  <si>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</si>
  <si>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</si>
  <si>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</si>
  <si>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</si>
  <si>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</si>
  <si>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</si>
  <si>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</si>
  <si>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</si>
  <si>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</si>
  <si>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</si>
  <si>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</si>
  <si>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</si>
  <si>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</si>
  <si>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</si>
  <si>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</si>
  <si>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</si>
  <si>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</si>
  <si>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</si>
  <si>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</si>
  <si>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</si>
  <si>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</si>
  <si>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</si>
  <si>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</si>
  <si>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</si>
  <si>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</si>
  <si>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</si>
  <si>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</si>
  <si>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</si>
  <si>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</si>
  <si>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</si>
  <si>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</si>
  <si>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</si>
  <si>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</si>
  <si>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</si>
  <si>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</si>
  <si>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</si>
  <si>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</si>
  <si>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</si>
  <si>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</si>
  <si>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</si>
  <si>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</si>
  <si>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</si>
  <si>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</si>
  <si>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</si>
  <si>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</si>
  <si>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</si>
  <si>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</si>
  <si>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</si>
  <si>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</si>
  <si>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</si>
  <si>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</si>
  <si>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</si>
  <si>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</si>
  <si>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</si>
  <si>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</si>
  <si>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</si>
  <si>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</si>
  <si>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</si>
  <si>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</si>
  <si>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</si>
  <si>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</si>
  <si>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</si>
  <si>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</si>
  <si>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</si>
  <si>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</si>
  <si>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</si>
  <si>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</si>
  <si>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</si>
  <si>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</si>
  <si>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</si>
  <si>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</si>
  <si>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</si>
  <si>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</si>
  <si>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</si>
  <si>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</si>
  <si>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</si>
  <si>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</si>
  <si>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</si>
  <si>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</si>
  <si>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</si>
  <si>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</si>
  <si>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</si>
  <si>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</si>
  <si>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</si>
  <si>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</si>
  <si>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</si>
  <si>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</si>
  <si>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</si>
  <si>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</si>
  <si>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</si>
  <si>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</si>
  <si>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</si>
  <si>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</si>
  <si>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</si>
  <si>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</si>
  <si>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</si>
  <si>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</si>
  <si>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</si>
  <si>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</si>
  <si>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</si>
  <si>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</si>
  <si>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</si>
  <si>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</si>
  <si>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</si>
  <si>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</si>
  <si>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</si>
  <si>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</si>
  <si>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</si>
  <si>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</si>
  <si>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</si>
  <si>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</si>
  <si>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</si>
  <si>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</si>
  <si>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</si>
  <si>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</si>
  <si>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</si>
  <si>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</si>
  <si>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</si>
  <si>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</si>
  <si>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</si>
  <si>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</si>
  <si>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</si>
  <si>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</si>
  <si>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</si>
  <si>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</si>
  <si>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</si>
  <si>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</si>
  <si>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</si>
  <si>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</si>
  <si>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</si>
  <si>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</si>
  <si>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</si>
  <si>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</si>
  <si>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</si>
  <si>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</si>
  <si>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</si>
  <si>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</si>
  <si>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</si>
  <si>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</si>
  <si>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</si>
  <si>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</si>
  <si>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</si>
  <si>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</si>
  <si>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</si>
  <si>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</si>
  <si>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</si>
  <si>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</si>
  <si>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</si>
  <si>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</si>
  <si>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</si>
  <si>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</si>
  <si>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</si>
  <si>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</si>
  <si>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</si>
  <si>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</si>
  <si>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</si>
  <si>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</si>
  <si>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</si>
  <si>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</si>
  <si>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</si>
  <si>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</si>
  <si>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</si>
  <si>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</si>
  <si>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</si>
  <si>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</si>
  <si>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</si>
  <si>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</si>
  <si>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</si>
  <si>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</si>
  <si>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</si>
  <si>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</si>
  <si>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</si>
  <si>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</si>
  <si>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</si>
  <si>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</si>
  <si>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</si>
  <si>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</si>
  <si>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</si>
  <si>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</si>
  <si>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</si>
  <si>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</si>
  <si>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</si>
  <si>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</si>
  <si>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</si>
  <si>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</si>
  <si>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</si>
  <si>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</si>
  <si>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</si>
  <si>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</si>
  <si>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</si>
  <si>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</si>
  <si>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</si>
  <si>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</si>
  <si>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</si>
  <si>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</si>
  <si>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</si>
  <si>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</si>
  <si>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</si>
  <si>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</si>
  <si>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</si>
  <si>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</si>
  <si>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</si>
  <si>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</si>
  <si>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</si>
  <si>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</si>
  <si>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</si>
  <si>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</si>
  <si>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</si>
  <si>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</si>
  <si>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</si>
  <si>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</si>
  <si>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</si>
  <si>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</si>
  <si>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</si>
  <si>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</si>
  <si>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</si>
  <si>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</si>
  <si>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</si>
  <si>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</si>
  <si>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</si>
  <si>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</si>
  <si>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</si>
  <si>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</si>
  <si>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</si>
  <si>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</si>
  <si>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</si>
  <si>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</si>
  <si>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</si>
  <si>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</si>
  <si>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</si>
  <si>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</si>
  <si>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</si>
  <si>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</si>
  <si>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</si>
  <si>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</si>
  <si>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</si>
  <si>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</si>
  <si>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</si>
  <si>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</si>
  <si>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</si>
  <si>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</si>
  <si>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</si>
  <si>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</si>
  <si>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</si>
  <si>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</si>
  <si>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</si>
  <si>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</si>
  <si>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</si>
  <si>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</si>
  <si>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</si>
  <si>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</si>
  <si>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</si>
  <si>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</si>
  <si>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</si>
  <si>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</si>
  <si>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</si>
  <si>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</si>
  <si>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</si>
  <si>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</si>
  <si>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</si>
  <si>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</si>
  <si>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</si>
  <si>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</si>
  <si>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</si>
  <si>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</si>
  <si>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</si>
  <si>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</si>
  <si>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</si>
  <si>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</si>
  <si>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</si>
  <si>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</si>
  <si>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</si>
  <si>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</si>
  <si>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</si>
  <si>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</si>
  <si>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</si>
  <si>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</si>
  <si>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</si>
  <si>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</si>
  <si>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</si>
  <si>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</si>
  <si>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</si>
  <si>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</si>
  <si>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</si>
  <si>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</si>
  <si>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</si>
  <si>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</si>
  <si>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</si>
  <si>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</si>
  <si>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</si>
  <si>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</si>
  <si>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</si>
  <si>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</si>
  <si>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</si>
  <si>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</si>
  <si>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</si>
  <si>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</si>
  <si>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</si>
  <si>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</si>
  <si>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</si>
  <si>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</si>
  <si>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</si>
  <si>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</si>
  <si>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</si>
  <si>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</si>
  <si>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</si>
  <si>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</si>
  <si>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</si>
  <si>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</si>
  <si>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</si>
  <si>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</si>
  <si>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</si>
  <si>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</si>
  <si>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</si>
  <si>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</si>
  <si>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</si>
  <si>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</si>
  <si>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</si>
  <si>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</si>
  <si>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</si>
  <si>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</si>
  <si>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</si>
  <si>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</si>
  <si>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</si>
  <si>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</si>
  <si>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</si>
  <si>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</si>
  <si>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</si>
  <si>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</si>
  <si>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</si>
  <si>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</si>
  <si>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</si>
  <si>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</si>
  <si>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</si>
  <si>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</si>
  <si>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</si>
  <si>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</si>
  <si>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</si>
  <si>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</si>
  <si>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</si>
  <si>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</si>
  <si>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</si>
  <si>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</si>
  <si>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</si>
  <si>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</si>
  <si>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</si>
  <si>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</si>
  <si>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</si>
  <si>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</si>
  <si>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</si>
  <si>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</si>
  <si>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</si>
  <si>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</si>
  <si>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</si>
  <si>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</si>
  <si>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</si>
  <si>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</si>
  <si>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</si>
  <si>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</si>
  <si>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</si>
  <si>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</si>
  <si>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</si>
  <si>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</si>
  <si>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</si>
  <si>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</si>
  <si>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</si>
  <si>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</si>
  <si>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</si>
  <si>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</si>
  <si>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</si>
  <si>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</si>
  <si>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</si>
  <si>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</si>
  <si>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</si>
  <si>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</si>
  <si>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</si>
  <si>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</si>
  <si>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</si>
  <si>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</si>
  <si>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</si>
  <si>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</si>
  <si>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</si>
  <si>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</si>
  <si>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</si>
  <si>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</si>
  <si>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</si>
  <si>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</si>
  <si>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</si>
  <si>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</si>
  <si>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</si>
  <si>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</si>
  <si>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</si>
  <si>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</si>
  <si>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</si>
  <si>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</si>
  <si>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</si>
  <si>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</si>
  <si>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</si>
  <si>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</si>
  <si>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</si>
  <si>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</si>
  <si>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</si>
  <si>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</si>
  <si>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</si>
  <si>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</si>
  <si>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</si>
  <si>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</si>
  <si>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</si>
  <si>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</si>
  <si>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</si>
  <si>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</si>
  <si>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</si>
  <si>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</si>
  <si>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</si>
  <si>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</si>
  <si>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</si>
  <si>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</si>
  <si>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</si>
  <si>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</si>
  <si>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</si>
  <si>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</si>
  <si>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</si>
  <si>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</si>
  <si>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</si>
  <si>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</si>
  <si>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</si>
  <si>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</si>
  <si>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</si>
  <si>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</si>
  <si>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</si>
  <si>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</si>
  <si>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</si>
  <si>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</si>
  <si>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</si>
  <si>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</si>
  <si>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</si>
  <si>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</si>
  <si>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</si>
  <si>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</si>
  <si>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</si>
  <si>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</si>
  <si>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</si>
  <si>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</si>
  <si>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</si>
  <si>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</si>
  <si>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</si>
  <si>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</si>
  <si>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</si>
  <si>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</si>
  <si>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</si>
  <si>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</si>
  <si>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</si>
  <si>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</si>
  <si>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</si>
  <si>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</si>
  <si>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</si>
  <si>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</si>
  <si>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</si>
  <si>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</si>
  <si>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</si>
  <si>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</si>
  <si>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</si>
  <si>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</si>
  <si>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</si>
  <si>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</si>
  <si>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</si>
  <si>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</si>
  <si>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</si>
  <si>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</si>
  <si>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</si>
  <si>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</si>
  <si>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</si>
  <si>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</si>
  <si>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</si>
  <si>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</si>
  <si>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</si>
  <si>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</si>
  <si>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</si>
  <si>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</si>
  <si>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</si>
  <si>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</si>
  <si>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</si>
  <si>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</si>
  <si>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</si>
  <si>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</si>
  <si>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</si>
  <si>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</si>
  <si>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</si>
  <si>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</si>
  <si>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</si>
  <si>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</si>
  <si>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</si>
  <si>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</si>
  <si>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</si>
  <si>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</si>
  <si>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</si>
  <si>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</si>
  <si>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</si>
  <si>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</si>
  <si>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</si>
  <si>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</si>
  <si>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</si>
  <si>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</si>
  <si>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</si>
  <si>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</si>
  <si>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</si>
  <si>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</si>
  <si>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</si>
  <si>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</si>
  <si>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</si>
  <si>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</si>
  <si>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</si>
  <si>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</si>
  <si>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</si>
  <si>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</si>
  <si>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</si>
  <si>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</si>
  <si>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</si>
  <si>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</si>
  <si>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</si>
  <si>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</si>
  <si>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</si>
  <si>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</si>
  <si>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</si>
  <si>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</si>
  <si>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</si>
  <si>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</si>
  <si>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</si>
  <si>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</si>
  <si>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</si>
  <si>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</si>
  <si>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</si>
  <si>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</si>
  <si>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</si>
  <si>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</si>
  <si>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</si>
  <si>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</si>
  <si>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</si>
  <si>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</si>
  <si>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</si>
  <si>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</si>
  <si>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</si>
  <si>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</si>
  <si>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</si>
  <si>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</si>
  <si>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</si>
  <si>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</si>
  <si>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</si>
  <si>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</si>
  <si>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</si>
  <si>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</si>
  <si>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</si>
  <si>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</si>
  <si>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</si>
  <si>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</si>
  <si>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</si>
  <si>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</si>
  <si>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</si>
  <si>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</si>
  <si>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</si>
  <si>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</si>
  <si>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</si>
  <si>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</si>
  <si>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</si>
  <si>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</si>
  <si>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</si>
  <si>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</si>
  <si>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</si>
  <si>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</si>
  <si>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</si>
  <si>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</si>
  <si>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</si>
  <si>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</si>
  <si>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</si>
  <si>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</si>
  <si>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</si>
  <si>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</si>
  <si>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</si>
  <si>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</si>
  <si>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</si>
  <si>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</si>
  <si>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</si>
  <si>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</si>
  <si>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</si>
  <si>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</si>
  <si>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</si>
  <si>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</si>
  <si>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</si>
  <si>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</si>
  <si>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</si>
  <si>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</si>
  <si>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</si>
  <si>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</si>
  <si>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</si>
  <si>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</si>
  <si>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</si>
  <si>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</si>
  <si>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</si>
  <si>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</si>
  <si>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</si>
  <si>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</si>
  <si>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</si>
  <si>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</si>
  <si>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</si>
  <si>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</si>
  <si>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</si>
  <si>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</si>
  <si>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</si>
  <si>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</si>
  <si>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</si>
  <si>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</si>
  <si>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</si>
  <si>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</si>
  <si>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</si>
  <si>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</si>
  <si>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</si>
  <si>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</si>
  <si>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</si>
  <si>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</si>
  <si>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</si>
  <si>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</si>
  <si>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</si>
  <si>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</si>
  <si>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</si>
  <si>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</si>
  <si>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</si>
  <si>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</si>
  <si>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</si>
  <si>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</si>
  <si>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</si>
  <si>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</si>
  <si>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</si>
  <si>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</si>
  <si>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</si>
  <si>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</si>
  <si>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</si>
  <si>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</si>
  <si>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</si>
  <si>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</si>
  <si>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</si>
  <si>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</si>
  <si>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</si>
  <si>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</si>
  <si>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</si>
  <si>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</si>
  <si>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</si>
  <si>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</si>
  <si>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</si>
  <si>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</si>
  <si>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</si>
  <si>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</si>
  <si>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</si>
  <si>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</si>
  <si>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</si>
  <si>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</si>
  <si>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</si>
  <si>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</si>
  <si>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</si>
  <si>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</si>
  <si>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</si>
  <si>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</si>
  <si>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</si>
  <si>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</si>
  <si>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</si>
  <si>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</si>
  <si>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</si>
  <si>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</si>
  <si>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</si>
  <si>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</si>
  <si>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</si>
  <si>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</si>
  <si>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</si>
  <si>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</si>
  <si>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</si>
  <si>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</si>
  <si>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</si>
  <si>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</si>
  <si>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</si>
  <si>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</si>
  <si>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</si>
  <si>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</si>
  <si>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</si>
  <si>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</si>
  <si>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</si>
  <si>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</si>
  <si>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</si>
  <si>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</si>
  <si>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</si>
  <si>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</si>
  <si>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</si>
  <si>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</si>
  <si>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</si>
  <si>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</si>
  <si>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</si>
  <si>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</si>
  <si>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</si>
  <si>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</si>
  <si>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</si>
  <si>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</si>
  <si>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</si>
  <si>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</si>
  <si>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</si>
  <si>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</si>
  <si>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</si>
  <si>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</si>
  <si>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</si>
  <si>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</si>
  <si>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</si>
  <si>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</si>
  <si>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</si>
  <si>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</si>
  <si>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</si>
  <si>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</si>
  <si>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</si>
  <si>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</si>
  <si>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</si>
  <si>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</si>
  <si>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</si>
  <si>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</si>
  <si>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</si>
  <si>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</si>
  <si>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</si>
  <si>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</si>
  <si>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</si>
  <si>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</si>
  <si>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</si>
  <si>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</si>
  <si>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</si>
  <si>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</si>
  <si>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</si>
  <si>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</si>
  <si>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</si>
  <si>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</si>
  <si>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</si>
  <si>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</si>
  <si>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</si>
  <si>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</si>
  <si>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</si>
  <si>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</si>
  <si>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</si>
  <si>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</si>
  <si>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</si>
  <si>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</si>
  <si>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</si>
  <si>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</si>
  <si>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</si>
  <si>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</si>
  <si>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</si>
  <si>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</si>
  <si>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</si>
  <si>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</si>
  <si>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</si>
  <si>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</si>
  <si>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</si>
  <si>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</si>
  <si>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</si>
  <si>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</si>
  <si>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</si>
  <si>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</si>
  <si>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</si>
  <si>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</si>
  <si>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</si>
  <si>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</si>
  <si>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</si>
  <si>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</si>
  <si>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</si>
  <si>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</si>
  <si>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</si>
  <si>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</si>
  <si>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</si>
  <si>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</si>
  <si>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</si>
  <si>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</si>
  <si>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</si>
  <si>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</si>
  <si>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</si>
  <si>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</si>
  <si>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</si>
  <si>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</si>
  <si>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</si>
  <si>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</si>
  <si>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</si>
  <si>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</si>
  <si>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</si>
  <si>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</si>
  <si>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</si>
  <si>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</si>
  <si>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</si>
  <si>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</si>
  <si>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</si>
  <si>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</si>
  <si>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</si>
  <si>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</si>
  <si>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</si>
  <si>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</si>
  <si>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</si>
  <si>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</si>
  <si>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</si>
  <si>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</si>
  <si>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</si>
  <si>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</si>
  <si>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</si>
  <si>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</si>
  <si>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</si>
  <si>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</si>
  <si>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</si>
  <si>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</si>
  <si>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</si>
  <si>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</si>
  <si>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</si>
  <si>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</si>
  <si>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</si>
  <si>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</si>
  <si>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</si>
  <si>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</si>
  <si>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</si>
  <si>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</si>
  <si>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</si>
  <si>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</si>
  <si>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</si>
  <si>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</si>
  <si>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</si>
  <si>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</si>
  <si>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</si>
  <si>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</si>
  <si>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</si>
  <si>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</si>
  <si>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</si>
  <si>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</si>
  <si>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</si>
  <si>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</si>
  <si>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</si>
  <si>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</si>
  <si>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</si>
  <si>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</si>
  <si>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</si>
  <si>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</si>
  <si>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</si>
  <si>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</si>
  <si>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</si>
  <si>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</si>
  <si>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</si>
  <si>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</si>
  <si>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</si>
  <si>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</si>
  <si>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</si>
  <si>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</si>
  <si>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</si>
  <si>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</si>
  <si>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</si>
  <si>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</si>
  <si>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</si>
  <si>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</si>
  <si>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</si>
  <si>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</si>
  <si>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</si>
  <si>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</si>
  <si>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</si>
  <si>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</si>
  <si>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</si>
  <si>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</si>
  <si>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</si>
  <si>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</si>
  <si>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</si>
  <si>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</si>
  <si>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</si>
  <si>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</si>
  <si>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</si>
  <si>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</si>
  <si>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</si>
  <si>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</si>
  <si>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</si>
  <si>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</si>
  <si>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</si>
  <si>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</si>
  <si>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</si>
  <si>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</si>
  <si>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</si>
  <si>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</si>
  <si>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</si>
  <si>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</si>
  <si>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</si>
  <si>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</si>
  <si>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</si>
  <si>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</si>
  <si>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</si>
  <si>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</si>
  <si>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</si>
  <si>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</si>
  <si>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</si>
  <si>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</si>
  <si>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</si>
  <si>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</si>
  <si>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</si>
  <si>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</si>
  <si>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</si>
  <si>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</si>
  <si>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</si>
  <si>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</si>
  <si>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</si>
  <si>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</si>
  <si>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</si>
  <si>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</si>
  <si>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</si>
  <si>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</si>
  <si>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</si>
  <si>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</si>
  <si>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</si>
  <si>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</si>
  <si>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</si>
  <si>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</si>
  <si>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</si>
  <si>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</si>
  <si>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</si>
  <si>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</si>
  <si>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</si>
  <si>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</si>
  <si>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</si>
  <si>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</si>
  <si>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</si>
  <si>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</si>
  <si>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</si>
  <si>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</si>
  <si>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</si>
  <si>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</si>
  <si>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</si>
  <si>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</si>
  <si>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</si>
  <si>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</si>
  <si>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</si>
  <si>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</si>
  <si>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</si>
  <si>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</si>
  <si>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</si>
  <si>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</si>
  <si>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</si>
  <si>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</si>
  <si>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</si>
  <si>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</si>
  <si>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</si>
  <si>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</si>
  <si>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</si>
  <si>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</si>
  <si>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</si>
  <si>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</si>
  <si>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</si>
  <si>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</si>
  <si>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</si>
  <si>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</si>
  <si>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</si>
  <si>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</si>
  <si>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</si>
  <si>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</si>
  <si>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</si>
  <si>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</si>
  <si>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</si>
  <si>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</si>
  <si>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</si>
  <si>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</si>
  <si>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</si>
  <si>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</si>
  <si>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</si>
  <si>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</si>
  <si>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</si>
  <si>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</si>
  <si>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</si>
  <si>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</si>
  <si>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</si>
  <si>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</si>
  <si>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</si>
  <si>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</si>
  <si>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</si>
  <si>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</si>
  <si>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</si>
  <si>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</si>
  <si>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</si>
  <si>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</si>
  <si>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</si>
  <si>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</si>
  <si>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</si>
  <si>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</si>
  <si>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</si>
  <si>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</si>
  <si>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</si>
  <si>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</si>
  <si>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</si>
  <si>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</si>
  <si>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</si>
  <si>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</si>
  <si>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</si>
  <si>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</si>
  <si>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</si>
  <si>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</si>
  <si>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</si>
  <si>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</si>
  <si>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</si>
  <si>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</si>
  <si>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</si>
  <si>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</si>
  <si>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</si>
  <si>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</si>
  <si>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</si>
  <si>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</si>
  <si>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</si>
  <si>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</si>
  <si>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</si>
  <si>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</si>
  <si>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</si>
  <si>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</si>
  <si>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</si>
  <si>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</si>
  <si>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</si>
  <si>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</si>
  <si>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</si>
  <si>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</si>
  <si>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</si>
  <si>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</si>
  <si>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</si>
  <si>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</si>
  <si>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</si>
  <si>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</si>
  <si>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</si>
  <si>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</si>
  <si>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</si>
  <si>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</si>
  <si>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</si>
  <si>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</si>
  <si>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</si>
  <si>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</si>
  <si>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</si>
  <si>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</si>
  <si>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</si>
  <si>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</si>
  <si>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</si>
  <si>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</si>
  <si>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</si>
  <si>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</si>
  <si>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</si>
  <si>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</si>
  <si>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</si>
  <si>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</si>
  <si>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</si>
  <si>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</si>
  <si>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</si>
  <si>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</si>
  <si>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</si>
  <si>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</si>
  <si>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</si>
  <si>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</si>
  <si>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</si>
  <si>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</si>
  <si>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</si>
  <si>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</si>
  <si>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</si>
  <si>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</si>
  <si>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</si>
  <si>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</si>
  <si>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</si>
  <si>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</si>
  <si>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</si>
  <si>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</si>
  <si>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</si>
  <si>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</si>
  <si>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</si>
  <si>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</si>
  <si>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</si>
  <si>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</si>
  <si>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</si>
  <si>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</si>
  <si>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</si>
  <si>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</si>
  <si>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</si>
  <si>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</si>
  <si>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</si>
  <si>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</si>
  <si>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</si>
  <si>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</si>
  <si>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</si>
  <si>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</si>
  <si>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</si>
  <si>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</si>
  <si>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</si>
  <si>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</si>
  <si>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</si>
  <si>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</si>
  <si>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</si>
  <si>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</si>
  <si>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</si>
  <si>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</si>
  <si>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</si>
  <si>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</si>
  <si>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</si>
  <si>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</si>
  <si>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</si>
  <si>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</si>
  <si>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</si>
  <si>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</si>
  <si>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</si>
  <si>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</si>
  <si>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</si>
  <si>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</si>
  <si>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</si>
  <si>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</si>
  <si>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</si>
  <si>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</si>
  <si>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</si>
  <si>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</si>
  <si>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</si>
  <si>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</si>
  <si>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</si>
  <si>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</si>
  <si>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</si>
  <si>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</si>
  <si>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</si>
  <si>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</si>
  <si>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</si>
  <si>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</si>
  <si>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</si>
  <si>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</si>
  <si>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</si>
  <si>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</si>
  <si>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</si>
  <si>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</si>
  <si>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</si>
  <si>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</si>
  <si>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</si>
  <si>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</si>
  <si>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</si>
  <si>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</si>
  <si>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</si>
  <si>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</si>
  <si>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</si>
  <si>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</si>
  <si>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</si>
  <si>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</si>
  <si>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</si>
  <si>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</si>
  <si>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</si>
  <si>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</si>
  <si>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</si>
  <si>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</si>
  <si>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</si>
  <si>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</si>
  <si>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</si>
  <si>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</si>
  <si>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</si>
  <si>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</si>
  <si>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</si>
  <si>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</si>
  <si>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</si>
  <si>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</si>
  <si>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</si>
  <si>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</si>
  <si>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</si>
  <si>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</si>
  <si>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</si>
  <si>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</si>
  <si>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</si>
  <si>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</si>
  <si>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</si>
  <si>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</si>
  <si>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</si>
  <si>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</si>
  <si>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</si>
  <si>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</si>
  <si>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</si>
  <si>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</si>
  <si>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</si>
  <si>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</si>
  <si>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</si>
  <si>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</si>
  <si>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</si>
  <si>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</si>
  <si>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</si>
  <si>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</si>
  <si>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</si>
  <si>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</si>
  <si>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</si>
  <si>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</si>
  <si>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</si>
  <si>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</si>
  <si>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</si>
  <si>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</si>
  <si>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</si>
  <si>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</si>
  <si>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</si>
  <si>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</si>
  <si>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</si>
  <si>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</si>
  <si>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</si>
  <si>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</si>
  <si>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</si>
  <si>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</si>
  <si>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</si>
  <si>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</si>
  <si>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</si>
  <si>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</si>
  <si>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</si>
  <si>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</si>
  <si>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</si>
  <si>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</si>
  <si>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</si>
  <si>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</si>
  <si>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</si>
  <si>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</si>
  <si>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</si>
  <si>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</si>
  <si>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</si>
  <si>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</si>
  <si>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</si>
  <si>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</si>
  <si>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</si>
  <si>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</si>
  <si>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</si>
  <si>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</si>
  <si>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</si>
  <si>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</si>
  <si>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</si>
  <si>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</si>
  <si>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</si>
  <si>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</si>
  <si>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</si>
  <si>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</si>
  <si>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</si>
  <si>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</si>
  <si>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</si>
  <si>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</si>
  <si>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</si>
  <si>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</si>
  <si>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</si>
  <si>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</si>
  <si>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</si>
  <si>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</si>
  <si>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</si>
  <si>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</si>
  <si>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</si>
  <si>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</si>
  <si>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</si>
  <si>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</si>
  <si>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</si>
  <si>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</si>
  <si>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</si>
  <si>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</si>
  <si>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</si>
  <si>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</si>
  <si>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</si>
  <si>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</si>
  <si>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</si>
  <si>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</si>
  <si>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</si>
  <si>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</si>
  <si>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</si>
  <si>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</si>
  <si>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</si>
  <si>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</si>
  <si>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</si>
  <si>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</si>
  <si>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</si>
  <si>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</si>
  <si>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</si>
  <si>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</si>
  <si>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</si>
  <si>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</si>
  <si>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</si>
  <si>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</si>
  <si>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</si>
  <si>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</si>
  <si>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</si>
  <si>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</si>
  <si>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</si>
  <si>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</si>
  <si>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</si>
  <si>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</si>
  <si>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</si>
  <si>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</si>
  <si>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</si>
  <si>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</si>
  <si>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</si>
  <si>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</si>
  <si>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</si>
  <si>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</si>
  <si>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</si>
  <si>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</si>
  <si>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</si>
  <si>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</si>
  <si>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</si>
  <si>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</si>
  <si>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</si>
  <si>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</si>
  <si>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</si>
  <si>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</si>
  <si>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</si>
  <si>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</si>
  <si>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</si>
  <si>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</si>
  <si>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</si>
  <si>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</si>
  <si>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</si>
  <si>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</si>
  <si>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</si>
  <si>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</si>
  <si>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</si>
  <si>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</si>
  <si>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</si>
  <si>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</si>
  <si>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</si>
  <si>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</si>
  <si>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</si>
  <si>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</si>
  <si>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</si>
  <si>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</si>
  <si>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</si>
  <si>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</si>
  <si>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</si>
  <si>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</si>
  <si>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</si>
  <si>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</si>
  <si>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</si>
  <si>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</si>
  <si>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</si>
  <si>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</si>
  <si>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</si>
  <si>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</si>
  <si>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</si>
  <si>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</si>
  <si>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</si>
  <si>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</si>
  <si>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</si>
  <si>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</si>
  <si>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</si>
  <si>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</si>
  <si>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</si>
  <si>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</si>
  <si>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</si>
  <si>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</si>
  <si>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</si>
  <si>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</si>
  <si>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</si>
  <si>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</si>
  <si>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</si>
  <si>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</si>
  <si>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</si>
  <si>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</si>
  <si>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</si>
  <si>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</si>
  <si>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</si>
  <si>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</si>
  <si>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</si>
  <si>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</si>
  <si>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</si>
  <si>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</si>
  <si>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</si>
  <si>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</si>
  <si>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</si>
  <si>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</si>
  <si>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</si>
  <si>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</si>
  <si>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</si>
  <si>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</si>
  <si>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</si>
  <si>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</si>
  <si>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</si>
  <si>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</si>
  <si>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</si>
  <si>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</si>
  <si>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</si>
  <si>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</si>
  <si>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</si>
  <si>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</si>
  <si>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</si>
  <si>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</si>
  <si>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</si>
  <si>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</si>
  <si>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</si>
  <si>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</si>
  <si>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</si>
  <si>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</si>
  <si>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</si>
  <si>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</si>
  <si>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</si>
  <si>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</si>
  <si>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</si>
  <si>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</si>
  <si>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</si>
  <si>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</si>
  <si>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</si>
  <si>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</si>
  <si>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</si>
  <si>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</si>
  <si>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</si>
  <si>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</si>
  <si>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</si>
  <si>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</si>
  <si>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</si>
  <si>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</si>
  <si>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</si>
  <si>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</si>
  <si>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</si>
  <si>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</si>
  <si>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</si>
  <si>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</si>
  <si>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</si>
  <si>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</si>
  <si>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</si>
  <si>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</si>
  <si>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</si>
  <si>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</si>
  <si>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</si>
  <si>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</si>
  <si>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</si>
  <si>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</si>
  <si>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</si>
  <si>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</si>
  <si>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</si>
  <si>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</si>
  <si>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</si>
  <si>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</si>
  <si>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</si>
  <si>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</si>
  <si>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</si>
  <si>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</si>
  <si>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</si>
  <si>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</si>
  <si>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</si>
  <si>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</si>
  <si>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</si>
  <si>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</si>
  <si>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</si>
  <si>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</si>
  <si>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</si>
  <si>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</si>
  <si>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</si>
  <si>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</si>
  <si>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</si>
  <si>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</si>
  <si>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</si>
  <si>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</si>
  <si>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</si>
  <si>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</si>
  <si>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</si>
  <si>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</si>
  <si>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</si>
  <si>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</si>
  <si>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</si>
  <si>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</si>
  <si>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</si>
  <si>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</si>
  <si>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</si>
  <si>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</si>
  <si>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</si>
  <si>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</si>
  <si>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</si>
  <si>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</si>
  <si>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</si>
  <si>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</si>
  <si>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</si>
  <si>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</si>
  <si>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</si>
  <si>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</si>
  <si>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</si>
  <si>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</si>
  <si>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</si>
  <si>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</si>
  <si>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</si>
  <si>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</si>
  <si>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</si>
  <si>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</si>
  <si>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</si>
  <si>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</si>
  <si>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</si>
  <si>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</si>
  <si>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</si>
  <si>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</si>
  <si>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</si>
  <si>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</si>
  <si>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</si>
  <si>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</si>
  <si>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</si>
  <si>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</si>
  <si>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</si>
  <si>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</si>
  <si>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</si>
  <si>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</si>
  <si>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</si>
  <si>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</si>
  <si>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</si>
  <si>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</si>
  <si>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</si>
  <si>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</si>
  <si>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</si>
  <si>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</si>
  <si>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</si>
  <si>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</si>
  <si>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</si>
  <si>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</si>
  <si>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</si>
  <si>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</si>
  <si>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</si>
  <si>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</si>
  <si>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</si>
  <si>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</si>
  <si>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</si>
  <si>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</si>
  <si>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</si>
  <si>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</si>
  <si>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</si>
  <si>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</si>
  <si>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</si>
  <si>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</si>
  <si>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</si>
  <si>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</si>
  <si>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</si>
  <si>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</si>
  <si>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</si>
  <si>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</si>
  <si>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</si>
  <si>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</si>
  <si>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</si>
  <si>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</si>
  <si>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</si>
  <si>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</si>
  <si>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</si>
  <si>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</si>
  <si>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</si>
  <si>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</si>
  <si>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</si>
  <si>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</si>
  <si>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</si>
  <si>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</si>
  <si>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</si>
  <si>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</si>
  <si>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</si>
  <si>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</si>
  <si>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</si>
  <si>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</si>
  <si>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</si>
  <si>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</si>
  <si>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</si>
  <si>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</si>
  <si>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</si>
  <si>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</si>
  <si>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</si>
  <si>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</si>
  <si>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</si>
  <si>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</si>
  <si>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</si>
  <si>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</si>
  <si>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</si>
  <si>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</si>
  <si>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</si>
  <si>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</si>
  <si>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</si>
  <si>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</si>
  <si>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</si>
  <si>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</si>
  <si>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</si>
  <si>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</si>
  <si>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</si>
  <si>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</si>
  <si>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</si>
  <si>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</si>
  <si>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</si>
  <si>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</si>
  <si>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</si>
  <si>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</si>
  <si>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</si>
  <si>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</si>
  <si>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</si>
  <si>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</si>
  <si>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</si>
  <si>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</si>
  <si>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</si>
  <si>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</si>
  <si>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</si>
  <si>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</si>
  <si>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</si>
  <si>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</si>
  <si>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</si>
  <si>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</si>
  <si>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</si>
  <si>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</si>
  <si>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</si>
  <si>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</si>
  <si>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</si>
  <si>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</si>
  <si>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</si>
  <si>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</si>
  <si>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</si>
  <si>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</si>
  <si>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</si>
  <si>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</si>
  <si>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</si>
  <si>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</si>
  <si>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</si>
  <si>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</si>
  <si>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</si>
  <si>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</si>
  <si>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</si>
  <si>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</si>
  <si>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</si>
  <si>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</si>
  <si>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</si>
  <si>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</si>
  <si>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</si>
  <si>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</si>
  <si>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</si>
  <si>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</si>
  <si>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</si>
  <si>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</si>
  <si>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</si>
  <si>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</si>
  <si>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</si>
  <si>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</si>
  <si>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</si>
  <si>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</si>
  <si>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</si>
  <si>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</si>
  <si>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</si>
  <si>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</si>
  <si>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</si>
  <si>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</si>
  <si>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</si>
  <si>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</si>
  <si>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</si>
  <si>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</si>
  <si>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</si>
  <si>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</si>
  <si>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</si>
  <si>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</si>
  <si>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</si>
  <si>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</si>
  <si>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</si>
  <si>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</si>
  <si>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</si>
  <si>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</si>
  <si>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</si>
  <si>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</si>
  <si>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</si>
  <si>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</si>
  <si>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</si>
  <si>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</si>
  <si>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</si>
  <si>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</si>
  <si>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</si>
  <si>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</si>
  <si>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</si>
  <si>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</si>
  <si>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</si>
  <si>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</si>
  <si>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</si>
  <si>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</si>
  <si>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</si>
  <si>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</si>
  <si>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</si>
  <si>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</si>
  <si>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</si>
  <si>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</si>
  <si>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</si>
  <si>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</si>
  <si>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</si>
  <si>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</si>
  <si>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</si>
  <si>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</si>
  <si>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</si>
  <si>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</si>
  <si>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</si>
  <si>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</si>
  <si>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</si>
  <si>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</si>
  <si>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</si>
  <si>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</si>
  <si>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</si>
  <si>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</si>
  <si>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</si>
  <si>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</si>
  <si>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</si>
  <si>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</si>
  <si>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</si>
  <si>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</si>
  <si>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</si>
  <si>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</si>
  <si>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</si>
  <si>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</si>
  <si>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</si>
  <si>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</si>
  <si>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</si>
  <si>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</si>
  <si>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</si>
  <si>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</si>
  <si>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</si>
  <si>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</si>
  <si>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</si>
  <si>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</si>
  <si>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</si>
  <si>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</si>
  <si>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</si>
  <si>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</si>
  <si>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</si>
  <si>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</si>
  <si>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</si>
  <si>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</si>
  <si>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</si>
  <si>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</si>
  <si>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</si>
  <si>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</si>
  <si>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</si>
  <si>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</si>
  <si>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</si>
  <si>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</si>
  <si>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</si>
  <si>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</si>
  <si>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</si>
  <si>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</si>
  <si>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</si>
  <si>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</si>
  <si>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</si>
  <si>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</si>
  <si>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</si>
  <si>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</si>
  <si>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</si>
  <si>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</si>
  <si>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</si>
  <si>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</si>
  <si>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</si>
  <si>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</si>
  <si>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</si>
  <si>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</si>
  <si>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</si>
  <si>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</si>
  <si>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</si>
  <si>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</si>
  <si>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</si>
  <si>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</si>
  <si>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</si>
  <si>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</si>
  <si>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</si>
  <si>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</si>
  <si>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</si>
  <si>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</si>
  <si>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</si>
  <si>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</si>
  <si>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</si>
  <si>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</si>
  <si>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</si>
  <si>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</si>
  <si>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</si>
  <si>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</si>
  <si>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</si>
  <si>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</si>
  <si>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</si>
  <si>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</si>
  <si>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</si>
  <si>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</si>
  <si>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</si>
  <si>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</si>
  <si>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</si>
  <si>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</si>
  <si>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</si>
  <si>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</si>
  <si>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</si>
  <si>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</si>
  <si>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</si>
  <si>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</si>
  <si>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</si>
  <si>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</si>
  <si>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</si>
  <si>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</si>
  <si>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</si>
  <si>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</si>
  <si>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</si>
  <si>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</si>
  <si>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</si>
  <si>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</si>
  <si>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</si>
  <si>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</si>
  <si>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</si>
  <si>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</si>
  <si>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</si>
  <si>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</si>
  <si>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</si>
  <si>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</si>
  <si>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</si>
  <si>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</si>
  <si>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</si>
  <si>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</si>
  <si>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</si>
  <si>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</si>
  <si>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</si>
  <si>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</si>
  <si>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</si>
  <si>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</si>
  <si>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</si>
  <si>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</si>
  <si>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</si>
  <si>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</si>
  <si>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</si>
  <si>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</si>
  <si>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</si>
  <si>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</si>
  <si>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</si>
  <si>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</si>
  <si>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</si>
  <si>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</si>
  <si>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</si>
  <si>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</si>
  <si>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</si>
  <si>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</si>
  <si>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</si>
  <si>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</si>
  <si>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</si>
  <si>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</si>
  <si>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</si>
  <si>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</si>
  <si>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</si>
  <si>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</si>
  <si>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</si>
  <si>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</si>
  <si>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</si>
  <si>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</si>
  <si>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</si>
  <si>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</si>
  <si>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</si>
  <si>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</si>
  <si>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</si>
  <si>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</si>
  <si>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</si>
  <si>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</si>
  <si>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</si>
  <si>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</si>
  <si>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</si>
  <si>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</si>
  <si>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</si>
  <si>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</si>
  <si>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</si>
  <si>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</si>
  <si>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</si>
  <si>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</si>
  <si>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</si>
  <si>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</si>
  <si>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</si>
  <si>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</si>
  <si>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</si>
  <si>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</si>
  <si>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</si>
  <si>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</si>
  <si>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</si>
  <si>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</si>
  <si>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</si>
  <si>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</si>
  <si>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</si>
  <si>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</si>
  <si>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</si>
  <si>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</si>
  <si>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</si>
  <si>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</si>
  <si>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</si>
  <si>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</si>
  <si>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</si>
  <si>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</si>
  <si>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</si>
  <si>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</si>
  <si>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</si>
  <si>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</si>
  <si>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</si>
  <si>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</si>
  <si>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</si>
  <si>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</si>
  <si>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</si>
  <si>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</si>
  <si>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</si>
  <si>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</si>
  <si>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</si>
  <si>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</si>
  <si>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</si>
  <si>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</si>
  <si>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</si>
  <si>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</si>
  <si>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</si>
  <si>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</si>
  <si>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</si>
  <si>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</si>
  <si>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</si>
  <si>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</si>
  <si>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</si>
  <si>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</si>
  <si>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</si>
  <si>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</si>
  <si>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</si>
  <si>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</si>
  <si>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</si>
  <si>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</si>
  <si>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</si>
  <si>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</si>
  <si>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</si>
  <si>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</si>
  <si>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</si>
  <si>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</si>
  <si>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</si>
  <si>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</si>
  <si>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</si>
  <si>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</si>
  <si>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</si>
  <si>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</si>
  <si>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</si>
  <si>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</si>
  <si>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</si>
  <si>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</si>
  <si>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</si>
  <si>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</si>
  <si>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</si>
  <si>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</si>
  <si>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</si>
  <si>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</si>
  <si>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</si>
  <si>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</si>
  <si>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</si>
  <si>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</si>
  <si>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</si>
  <si>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</si>
  <si>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</si>
  <si>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</si>
  <si>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</si>
  <si>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</si>
  <si>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</si>
  <si>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</si>
  <si>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</si>
  <si>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</si>
  <si>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</si>
  <si>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</si>
  <si>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</si>
  <si>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</si>
  <si>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</si>
  <si>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</si>
  <si>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</si>
  <si>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</si>
  <si>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</si>
  <si>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</si>
  <si>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</si>
  <si>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</si>
  <si>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</si>
  <si>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</si>
  <si>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</si>
  <si>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</si>
  <si>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</si>
  <si>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</si>
  <si>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</si>
  <si>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</si>
  <si>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</si>
  <si>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</si>
  <si>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</si>
  <si>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</si>
  <si>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</si>
  <si>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</si>
  <si>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</si>
  <si>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</si>
  <si>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</si>
  <si>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</si>
  <si>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</si>
  <si>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</si>
  <si>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</si>
  <si>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</si>
  <si>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</si>
  <si>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</si>
  <si>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</si>
  <si>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</si>
  <si>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</si>
  <si>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</si>
  <si>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</si>
  <si>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</si>
  <si>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</si>
  <si>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</si>
  <si>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</si>
  <si>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</si>
  <si>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</si>
  <si>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</si>
  <si>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</si>
  <si>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</si>
  <si>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</si>
  <si>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</si>
  <si>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</si>
  <si>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</si>
  <si>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</si>
  <si>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</si>
  <si>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</si>
  <si>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</si>
  <si>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</si>
  <si>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</si>
  <si>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</si>
  <si>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</si>
  <si>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</si>
  <si>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</si>
  <si>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</si>
  <si>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</si>
  <si>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</si>
  <si>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</si>
  <si>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</si>
  <si>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</si>
  <si>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</si>
  <si>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</si>
  <si>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</si>
  <si>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</si>
  <si>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</si>
  <si>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</si>
  <si>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</si>
  <si>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</si>
  <si>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</si>
  <si>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</si>
  <si>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</si>
  <si>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</si>
  <si>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</si>
  <si>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</si>
  <si>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</si>
  <si>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</si>
  <si>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</si>
  <si>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</si>
  <si>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</si>
  <si>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</si>
  <si>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</si>
  <si>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</si>
  <si>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</si>
  <si>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</si>
  <si>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</si>
  <si>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</si>
  <si>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</si>
  <si>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</si>
  <si>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</si>
  <si>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</si>
  <si>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</si>
  <si>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</si>
  <si>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</si>
  <si>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</si>
  <si>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</si>
  <si>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</si>
  <si>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</si>
  <si>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</si>
  <si>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</si>
  <si>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</si>
  <si>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</si>
  <si>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</si>
  <si>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</si>
  <si>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</si>
  <si>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</si>
  <si>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</si>
  <si>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</si>
  <si>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</si>
  <si>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</si>
  <si>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</si>
  <si>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</si>
  <si>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</si>
  <si>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</si>
  <si>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</si>
  <si>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</si>
  <si>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</si>
  <si>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</si>
  <si>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</si>
  <si>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</si>
  <si>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</si>
  <si>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</si>
  <si>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</si>
  <si>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</si>
  <si>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</si>
  <si>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</si>
  <si>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</si>
  <si>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</si>
  <si>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</si>
  <si>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</si>
  <si>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</si>
  <si>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</si>
  <si>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</si>
  <si>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</si>
  <si>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</si>
  <si>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</si>
  <si>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</si>
  <si>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</si>
  <si>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</si>
  <si>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</si>
  <si>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</si>
  <si>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</si>
  <si>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</si>
  <si>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</si>
  <si>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</si>
  <si>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</si>
  <si>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</si>
  <si>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</si>
  <si>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</si>
  <si>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</si>
  <si>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</si>
  <si>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</si>
  <si>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</si>
  <si>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</si>
  <si>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</si>
  <si>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</si>
  <si>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</si>
  <si>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</si>
  <si>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</si>
  <si>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</si>
  <si>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</si>
  <si>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</si>
  <si>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</si>
  <si>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</si>
  <si>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</si>
  <si>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</si>
  <si>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</si>
  <si>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</si>
  <si>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</si>
  <si>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</si>
  <si>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</si>
  <si>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</si>
  <si>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</si>
  <si>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</si>
  <si>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</si>
  <si>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</si>
  <si>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</si>
  <si>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</si>
  <si>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</si>
  <si>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</si>
  <si>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</si>
  <si>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</si>
  <si>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</si>
  <si>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</si>
  <si>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</si>
  <si>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</si>
  <si>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</si>
  <si>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</si>
  <si>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</si>
  <si>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</si>
  <si>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</si>
  <si>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</si>
  <si>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</si>
  <si>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</si>
  <si>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</si>
  <si>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</si>
  <si>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</si>
  <si>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</si>
  <si>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</si>
  <si>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</si>
  <si>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</si>
  <si>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</si>
  <si>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</si>
  <si>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</si>
  <si>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</si>
  <si>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</si>
  <si>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</si>
  <si>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</si>
  <si>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</si>
  <si>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</si>
  <si>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</si>
  <si>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</si>
  <si>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</si>
  <si>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</si>
  <si>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</si>
  <si>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</si>
  <si>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</si>
  <si>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</si>
  <si>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</si>
  <si>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</si>
  <si>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</si>
  <si>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</si>
  <si>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</si>
  <si>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</si>
  <si>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</si>
  <si>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</si>
  <si>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</si>
  <si>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</si>
  <si>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</si>
  <si>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</si>
  <si>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</si>
  <si>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</si>
  <si>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</si>
  <si>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</si>
  <si>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</si>
  <si>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</si>
  <si>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</si>
  <si>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</si>
  <si>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</si>
  <si>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</si>
  <si>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</si>
  <si>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</si>
  <si>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</si>
  <si>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</si>
  <si>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</si>
  <si>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</si>
  <si>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</si>
  <si>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</si>
  <si>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</si>
  <si>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</si>
  <si>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</si>
  <si>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</si>
  <si>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</si>
  <si>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</si>
  <si>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</si>
  <si>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</si>
  <si>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</si>
  <si>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</si>
  <si>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</si>
  <si>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</si>
  <si>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</si>
  <si>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</si>
  <si>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</si>
  <si>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</si>
  <si>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</si>
  <si>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</si>
  <si>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</si>
  <si>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</si>
  <si>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</si>
  <si>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</si>
  <si>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</si>
  <si>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</si>
  <si>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</si>
  <si>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</si>
  <si>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</si>
  <si>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</si>
  <si>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</si>
  <si>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</si>
  <si>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</si>
  <si>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</si>
  <si>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</si>
  <si>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</si>
  <si>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</si>
  <si>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</si>
  <si>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</si>
  <si>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</si>
  <si>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</si>
  <si>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</si>
  <si>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</si>
  <si>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</si>
  <si>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</si>
  <si>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</si>
  <si>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</si>
  <si>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</si>
  <si>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</si>
  <si>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</si>
  <si>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</si>
  <si>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</si>
  <si>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</si>
  <si>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</si>
  <si>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</si>
  <si>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</si>
  <si>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</si>
  <si>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</si>
  <si>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</si>
  <si>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</si>
  <si>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</si>
  <si>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</si>
  <si>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</si>
  <si>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</si>
  <si>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</si>
  <si>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</si>
  <si>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</si>
  <si>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</si>
  <si>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</si>
  <si>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</si>
  <si>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</si>
  <si>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</si>
  <si>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</si>
  <si>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</si>
  <si>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</si>
  <si>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</si>
  <si>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</si>
  <si>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</si>
  <si>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</si>
  <si>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</si>
  <si>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</si>
  <si>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</si>
  <si>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</si>
  <si>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</si>
  <si>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</si>
  <si>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</si>
  <si>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</si>
  <si>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</si>
  <si>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</si>
  <si>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</si>
  <si>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</si>
  <si>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</si>
  <si>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</si>
  <si>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</si>
  <si>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</si>
  <si>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</si>
  <si>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</si>
  <si>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</si>
  <si>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</si>
  <si>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</si>
  <si>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</si>
  <si>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</si>
  <si>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</si>
  <si>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</si>
  <si>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</si>
  <si>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</si>
  <si>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</si>
  <si>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</si>
  <si>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</si>
  <si>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</si>
  <si>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</si>
  <si>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</si>
  <si>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</si>
  <si>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</si>
  <si>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</si>
  <si>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</si>
  <si>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</si>
  <si>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</si>
  <si>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</si>
  <si>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</si>
  <si>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</si>
  <si>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</si>
  <si>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</si>
  <si>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</si>
  <si>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</si>
  <si>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</si>
  <si>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</si>
  <si>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</si>
  <si>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</si>
  <si>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</si>
  <si>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</si>
  <si>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</si>
  <si>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</si>
  <si>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</si>
  <si>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</si>
  <si>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</si>
  <si>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</si>
  <si>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</si>
  <si>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</si>
  <si>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</si>
  <si>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</si>
  <si>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</si>
  <si>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</si>
  <si>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</si>
  <si>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</si>
  <si>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</si>
  <si>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</si>
  <si>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</si>
  <si>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</si>
  <si>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</si>
  <si>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</si>
  <si>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</si>
  <si>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</si>
  <si>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</si>
  <si>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</si>
  <si>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</si>
  <si>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</si>
  <si>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</si>
  <si>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</si>
  <si>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</si>
  <si>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</si>
  <si>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</si>
  <si>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</si>
  <si>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</si>
  <si>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</si>
  <si>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</si>
  <si>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</si>
  <si>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</si>
  <si>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</si>
  <si>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</si>
  <si>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</si>
  <si>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</si>
  <si>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</si>
  <si>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</si>
  <si>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</si>
  <si>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</si>
  <si>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</si>
  <si>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</si>
  <si>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</si>
  <si>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</si>
  <si>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</si>
  <si>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</si>
  <si>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</si>
  <si>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</si>
  <si>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</si>
  <si>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</si>
  <si>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</si>
  <si>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</si>
  <si>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</si>
  <si>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</si>
  <si>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</si>
  <si>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</si>
  <si>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</si>
  <si>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</si>
  <si>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</si>
  <si>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</si>
  <si>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</si>
  <si>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</si>
  <si>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</si>
  <si>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</si>
  <si>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</si>
  <si>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</si>
  <si>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</si>
  <si>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</si>
  <si>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</si>
  <si>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</si>
  <si>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</si>
  <si>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</si>
  <si>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</si>
  <si>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</si>
  <si>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</si>
  <si>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</si>
  <si>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</si>
  <si>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</si>
  <si>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</si>
  <si>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</si>
  <si>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</si>
  <si>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</si>
  <si>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</si>
  <si>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</si>
  <si>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</si>
  <si>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</si>
  <si>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</si>
  <si>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</si>
  <si>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</si>
  <si>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</si>
  <si>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</si>
  <si>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</si>
  <si>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</si>
  <si>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</si>
  <si>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</si>
  <si>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</si>
  <si>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</si>
  <si>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</si>
  <si>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</si>
  <si>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</si>
  <si>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</si>
  <si>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</si>
  <si>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</si>
  <si>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</si>
  <si>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</si>
  <si>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</si>
  <si>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</si>
  <si>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</si>
  <si>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</si>
  <si>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</si>
  <si>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</si>
  <si>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</si>
  <si>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</si>
  <si>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</si>
  <si>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</si>
  <si>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</si>
  <si>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</si>
  <si>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</si>
  <si>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</si>
  <si>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</si>
  <si>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</si>
  <si>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</si>
  <si>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</si>
  <si>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</si>
  <si>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</si>
  <si>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</si>
  <si>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</si>
  <si>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</si>
  <si>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</si>
  <si>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</si>
  <si>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</si>
  <si>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</si>
  <si>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</si>
  <si>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</si>
  <si>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</si>
  <si>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</si>
  <si>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</si>
  <si>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</si>
  <si>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</si>
  <si>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</si>
  <si>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</si>
  <si>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</si>
  <si>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</si>
  <si>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</si>
  <si>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</si>
  <si>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</si>
  <si>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</si>
  <si>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</si>
  <si>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</si>
  <si>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</si>
  <si>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</si>
  <si>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</si>
  <si>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</si>
  <si>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</si>
  <si>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</si>
  <si>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</si>
  <si>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</si>
  <si>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</si>
  <si>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</si>
  <si>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</si>
  <si>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</si>
  <si>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</si>
  <si>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</si>
  <si>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</si>
  <si>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</si>
  <si>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</si>
  <si>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</si>
  <si>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</si>
  <si>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</si>
  <si>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</si>
  <si>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</si>
  <si>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</si>
  <si>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</si>
  <si>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</si>
  <si>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</si>
  <si>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</si>
  <si>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</si>
  <si>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</si>
  <si>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</si>
  <si>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</si>
  <si>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</si>
  <si>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</si>
  <si>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</si>
  <si>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</si>
  <si>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</si>
  <si>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</si>
  <si>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</si>
  <si>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</si>
  <si>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</si>
  <si>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</si>
  <si>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</si>
  <si>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</si>
  <si>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</si>
  <si>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</si>
  <si>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</si>
  <si>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</si>
  <si>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</si>
  <si>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</si>
  <si>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</si>
  <si>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</si>
  <si>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</si>
  <si>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</si>
  <si>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</si>
  <si>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</si>
  <si>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</si>
  <si>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</si>
  <si>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</si>
  <si>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</si>
  <si>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</si>
  <si>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</si>
  <si>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</si>
  <si>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</si>
  <si>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</si>
  <si>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</si>
  <si>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</si>
  <si>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</si>
  <si>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</si>
  <si>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</si>
  <si>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</si>
  <si>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</si>
  <si>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</si>
  <si>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</si>
  <si>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</si>
  <si>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</si>
  <si>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</si>
  <si>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</si>
  <si>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</si>
  <si>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</si>
  <si>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</si>
  <si>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</si>
  <si>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</si>
  <si>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</si>
  <si>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</si>
  <si>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</si>
  <si>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</si>
  <si>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</si>
  <si>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</si>
  <si>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</si>
  <si>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</si>
  <si>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</si>
  <si>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</si>
  <si>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</si>
  <si>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</si>
  <si>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</si>
  <si>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</si>
  <si>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</si>
  <si>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</si>
  <si>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</si>
  <si>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</si>
  <si>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</si>
  <si>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</si>
  <si>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</si>
  <si>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</si>
  <si>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</si>
  <si>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</si>
  <si>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</si>
  <si>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</si>
  <si>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</si>
  <si>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</si>
  <si>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</si>
  <si>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</si>
  <si>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</si>
  <si>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</si>
  <si>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</si>
  <si>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</si>
  <si>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</si>
  <si>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</si>
  <si>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</si>
  <si>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</si>
  <si>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</si>
  <si>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</si>
  <si>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</si>
  <si>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</si>
  <si>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</si>
  <si>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</si>
  <si>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</si>
  <si>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</si>
  <si>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</si>
  <si>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</si>
  <si>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</si>
  <si>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</si>
  <si>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</si>
  <si>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</si>
  <si>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</si>
  <si>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</si>
  <si>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</si>
  <si>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</si>
  <si>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</si>
  <si>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</si>
  <si>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</si>
  <si>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</si>
  <si>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</si>
  <si>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</si>
  <si>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</si>
  <si>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</si>
  <si>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</si>
  <si>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</si>
  <si>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</si>
  <si>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</si>
  <si>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</si>
  <si>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</si>
  <si>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</si>
  <si>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</si>
  <si>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</si>
  <si>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</si>
  <si>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</si>
  <si>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</si>
  <si>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</si>
  <si>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</si>
  <si>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</si>
  <si>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</si>
  <si>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</si>
  <si>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</si>
  <si>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</si>
  <si>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</si>
  <si>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</si>
  <si>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</si>
  <si>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</si>
  <si>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</si>
  <si>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</si>
  <si>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</si>
  <si>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</si>
  <si>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</si>
  <si>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</si>
  <si>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</si>
  <si>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</si>
  <si>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</si>
  <si>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</si>
  <si>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</si>
  <si>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</si>
  <si>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</si>
  <si>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</si>
  <si>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</si>
  <si>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</si>
  <si>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</si>
  <si>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</si>
  <si>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</si>
  <si>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</si>
  <si>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</si>
  <si>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</si>
  <si>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</si>
  <si>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</si>
  <si>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</si>
  <si>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</si>
  <si>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</si>
  <si>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</si>
  <si>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</si>
  <si>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</si>
  <si>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</si>
  <si>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</si>
  <si>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</si>
  <si>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</si>
  <si>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</si>
  <si>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</si>
  <si>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</si>
  <si>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</si>
  <si>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</si>
  <si>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</si>
  <si>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</si>
  <si>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</si>
  <si>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</si>
  <si>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</si>
  <si>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</si>
  <si>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</si>
  <si>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</si>
  <si>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</si>
  <si>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</si>
  <si>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</si>
  <si>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</si>
  <si>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</si>
  <si>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</si>
  <si>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</si>
  <si>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</si>
  <si>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</si>
  <si>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</si>
  <si>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</si>
  <si>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</si>
  <si>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</si>
  <si>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</si>
  <si>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</si>
  <si>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</si>
  <si>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</si>
  <si>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</si>
  <si>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</si>
  <si>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</si>
  <si>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</si>
  <si>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</si>
  <si>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</si>
  <si>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</si>
  <si>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</si>
  <si>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</si>
  <si>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</si>
  <si>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</si>
  <si>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</si>
  <si>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</si>
  <si>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</si>
  <si>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</si>
  <si>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</si>
  <si>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</si>
  <si>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</si>
  <si>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</si>
  <si>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</si>
  <si>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</si>
  <si>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</si>
  <si>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</si>
  <si>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</si>
  <si>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</si>
  <si>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</si>
  <si>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</si>
  <si>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</si>
  <si>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</si>
  <si>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</si>
  <si>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</si>
  <si>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</si>
  <si>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</si>
  <si>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</si>
  <si>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</si>
  <si>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</si>
  <si>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</si>
  <si>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</si>
  <si>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</si>
  <si>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</si>
  <si>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</si>
  <si>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</si>
  <si>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</si>
  <si>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</si>
  <si>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</si>
  <si>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</si>
  <si>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</si>
  <si>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</si>
  <si>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</si>
  <si>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</si>
  <si>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</si>
  <si>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</si>
  <si>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</si>
  <si>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</si>
  <si>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</si>
  <si>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</si>
  <si>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</si>
  <si>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</si>
  <si>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</si>
  <si>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</si>
  <si>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</si>
  <si>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</si>
  <si>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</si>
  <si>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</si>
  <si>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</si>
  <si>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</si>
  <si>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</si>
  <si>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</si>
  <si>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</si>
  <si>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</si>
  <si>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</si>
  <si>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</si>
  <si>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</si>
  <si>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</si>
  <si>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</si>
  <si>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</si>
  <si>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</si>
  <si>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</si>
  <si>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</si>
  <si>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</si>
  <si>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</si>
  <si>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</si>
  <si>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</si>
  <si>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</si>
  <si>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</si>
  <si>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</si>
  <si>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</si>
  <si>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</si>
  <si>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</si>
  <si>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</si>
  <si>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</si>
  <si>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</si>
  <si>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</si>
  <si>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</si>
  <si>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</si>
  <si>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</si>
  <si>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</si>
  <si>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</si>
  <si>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</si>
  <si>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</si>
  <si>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</si>
  <si>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</si>
  <si>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</si>
  <si>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</si>
  <si>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</si>
  <si>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</si>
  <si>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</si>
  <si>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</si>
  <si>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</si>
  <si>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</si>
  <si>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</si>
  <si>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</si>
  <si>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</si>
  <si>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</si>
  <si>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</si>
  <si>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</si>
  <si>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</si>
  <si>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</si>
  <si>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</si>
  <si>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</si>
  <si>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</si>
  <si>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</si>
  <si>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</si>
  <si>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</si>
  <si>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</si>
  <si>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</si>
  <si>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</si>
  <si>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</si>
  <si>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</si>
  <si>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</si>
  <si>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</si>
  <si>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</si>
  <si>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</si>
  <si>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</si>
  <si>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</si>
  <si>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</si>
  <si>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</si>
  <si>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</si>
  <si>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</si>
  <si>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</si>
  <si>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</si>
  <si>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</si>
  <si>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</si>
  <si>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</si>
  <si>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</si>
  <si>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</si>
  <si>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</si>
  <si>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</si>
  <si>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</si>
  <si>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</si>
  <si>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</si>
  <si>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</si>
  <si>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</si>
  <si>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</si>
  <si>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</si>
  <si>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</si>
  <si>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</si>
  <si>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</si>
  <si>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</si>
  <si>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</si>
  <si>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</si>
  <si>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</si>
  <si>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</si>
  <si>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</si>
  <si>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</si>
  <si>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</si>
  <si>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</si>
  <si>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</si>
  <si>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</si>
  <si>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</si>
  <si>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</si>
  <si>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</si>
  <si>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</si>
  <si>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</si>
  <si>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</si>
  <si>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</si>
  <si>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</si>
  <si>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</si>
  <si>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</si>
  <si>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</si>
  <si>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</si>
  <si>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</si>
  <si>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</si>
  <si>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</si>
  <si>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</si>
  <si>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</si>
  <si>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</si>
  <si>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</si>
  <si>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</si>
  <si>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</si>
  <si>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</si>
  <si>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</si>
  <si>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</si>
  <si>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</si>
  <si>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</si>
  <si>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</si>
  <si>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</si>
  <si>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</si>
  <si>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</si>
  <si>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</si>
  <si>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</si>
  <si>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</si>
  <si>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</si>
  <si>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</si>
  <si>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</si>
  <si>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</si>
  <si>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</si>
  <si>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</si>
  <si>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</si>
  <si>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</si>
  <si>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</si>
  <si>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</si>
  <si>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</si>
  <si>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</si>
  <si>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</si>
  <si>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</si>
  <si>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</si>
  <si>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</si>
  <si>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</si>
  <si>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</si>
  <si>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</si>
  <si>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</si>
  <si>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</si>
  <si>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</si>
  <si>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</si>
  <si>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</si>
  <si>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</si>
  <si>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</si>
  <si>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</si>
  <si>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</si>
  <si>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</si>
  <si>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</si>
  <si>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</si>
  <si>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</si>
  <si>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</si>
  <si>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</si>
  <si>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</si>
  <si>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</si>
  <si>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</si>
  <si>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</si>
  <si>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</si>
  <si>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</si>
  <si>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</si>
  <si>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</si>
  <si>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</si>
  <si>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</si>
  <si>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</si>
  <si>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</si>
  <si>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</si>
  <si>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</si>
  <si>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</si>
  <si>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</si>
  <si>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</si>
  <si>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</si>
  <si>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</si>
  <si>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</si>
  <si>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</si>
  <si>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</si>
  <si>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</si>
  <si>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</si>
  <si>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</si>
  <si>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</si>
  <si>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</si>
  <si>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</si>
  <si>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</si>
  <si>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</si>
  <si>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</si>
  <si>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</si>
  <si>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</si>
  <si>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</si>
  <si>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</si>
  <si>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</si>
  <si>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</si>
  <si>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</si>
  <si>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</si>
  <si>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</si>
  <si>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</si>
  <si>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</si>
  <si>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</si>
  <si>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</si>
  <si>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</si>
  <si>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</si>
  <si>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</si>
  <si>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</si>
  <si>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</si>
  <si>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</si>
  <si>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</si>
  <si>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</si>
  <si>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</si>
  <si>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</si>
  <si>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</si>
  <si>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</si>
  <si>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</si>
  <si>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</si>
  <si>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</si>
  <si>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</si>
  <si>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</si>
  <si>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</si>
  <si>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</si>
  <si>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</si>
  <si>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</si>
  <si>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</si>
  <si>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</si>
  <si>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</si>
  <si>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</si>
  <si>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</si>
  <si>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</si>
  <si>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</si>
  <si>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</si>
  <si>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</si>
  <si>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</si>
  <si>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</si>
  <si>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</si>
  <si>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</si>
  <si>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</si>
  <si>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</si>
  <si>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</si>
  <si>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</si>
  <si>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</si>
  <si>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</si>
  <si>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</si>
  <si>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</si>
  <si>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</si>
  <si>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</si>
  <si>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</si>
  <si>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</si>
  <si>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</si>
  <si>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</si>
  <si>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</si>
  <si>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</si>
  <si>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</si>
  <si>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</si>
  <si>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</si>
  <si>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</si>
  <si>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</si>
  <si>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</si>
  <si>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</si>
  <si>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</si>
  <si>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</si>
  <si>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</si>
  <si>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</si>
  <si>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</si>
  <si>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</si>
  <si>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</si>
  <si>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</si>
  <si>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</si>
  <si>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</si>
  <si>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</si>
  <si>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</si>
  <si>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</si>
  <si>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</si>
  <si>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</si>
  <si>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</si>
  <si>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</si>
  <si>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</si>
  <si>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</si>
  <si>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</si>
  <si>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</si>
  <si>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</si>
  <si>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</si>
  <si>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</si>
  <si>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</si>
  <si>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</si>
  <si>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</si>
  <si>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</si>
  <si>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</si>
  <si>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</si>
  <si>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</si>
  <si>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</si>
  <si>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</si>
  <si>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</si>
  <si>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</si>
  <si>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</si>
  <si>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</si>
  <si>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</si>
  <si>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</si>
  <si>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</si>
  <si>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</si>
  <si>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</si>
  <si>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</si>
  <si>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</si>
  <si>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</si>
  <si>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</si>
  <si>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</si>
  <si>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</si>
  <si>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</si>
  <si>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</si>
  <si>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</si>
  <si>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</si>
  <si>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</si>
  <si>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</si>
  <si>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</si>
  <si>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</si>
  <si>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</si>
  <si>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</si>
  <si>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</si>
  <si>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</si>
  <si>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</si>
  <si>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</si>
  <si>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</si>
  <si>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</si>
  <si>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</si>
  <si>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</si>
  <si>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</si>
  <si>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</si>
  <si>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</si>
  <si>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</si>
  <si>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</si>
  <si>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</si>
  <si>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</si>
  <si>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</si>
  <si>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</si>
  <si>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</si>
  <si>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</si>
  <si>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</si>
  <si>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</si>
  <si>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</si>
  <si>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</si>
  <si>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</si>
  <si>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</si>
  <si>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</si>
  <si>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</si>
  <si>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</si>
  <si>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</si>
  <si>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</si>
  <si>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</si>
  <si>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</si>
  <si>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</si>
  <si>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</si>
  <si>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</si>
  <si>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</si>
  <si>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</si>
  <si>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</si>
  <si>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</si>
  <si>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</si>
  <si>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</si>
  <si>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</si>
  <si>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</si>
  <si>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</si>
  <si>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</si>
  <si>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</si>
  <si>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</si>
  <si>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</si>
  <si>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</si>
  <si>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</si>
  <si>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</si>
  <si>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</si>
  <si>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</si>
  <si>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</si>
  <si>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</si>
  <si>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</si>
  <si>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</si>
  <si>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</si>
  <si>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</si>
  <si>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</si>
  <si>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</si>
  <si>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</si>
  <si>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</si>
  <si>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</si>
  <si>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</si>
  <si>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</si>
  <si>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</si>
  <si>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</si>
  <si>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</si>
  <si>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</si>
  <si>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</si>
  <si>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</si>
  <si>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</si>
  <si>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</si>
  <si>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</si>
  <si>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</si>
  <si>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</si>
  <si>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</si>
  <si>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</si>
  <si>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</si>
  <si>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</si>
  <si>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</si>
  <si>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</si>
  <si>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</si>
  <si>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</si>
  <si>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</si>
  <si>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</si>
  <si>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</si>
  <si>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</si>
  <si>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</si>
  <si>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</si>
  <si>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</si>
  <si>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</si>
  <si>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</si>
  <si>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</si>
  <si>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</si>
  <si>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</si>
  <si>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</si>
  <si>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</si>
  <si>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</si>
  <si>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</si>
  <si>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</si>
  <si>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</si>
  <si>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</si>
  <si>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</si>
  <si>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</si>
  <si>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</si>
  <si>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</si>
  <si>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</si>
  <si>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</si>
  <si>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</si>
  <si>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</si>
  <si>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</si>
  <si>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</si>
  <si>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</si>
  <si>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</si>
  <si>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</si>
  <si>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</si>
  <si>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</si>
  <si>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</si>
  <si>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</si>
  <si>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</si>
  <si>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</si>
  <si>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</si>
  <si>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</si>
  <si>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</si>
  <si>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</si>
  <si>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</si>
  <si>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</si>
  <si>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</si>
  <si>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</si>
  <si>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</si>
  <si>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</si>
  <si>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</si>
  <si>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</si>
  <si>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</si>
  <si>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</si>
  <si>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</si>
  <si>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</si>
  <si>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</si>
  <si>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</si>
  <si>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</si>
  <si>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</si>
  <si>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</si>
  <si>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</si>
  <si>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</si>
  <si>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</si>
  <si>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</si>
  <si>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</si>
  <si>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</si>
  <si>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</si>
  <si>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</si>
  <si>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</si>
  <si>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</si>
  <si>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</si>
  <si>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</si>
  <si>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</si>
  <si>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</si>
  <si>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</si>
  <si>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</si>
  <si>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</si>
  <si>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</si>
  <si>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</si>
  <si>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</si>
  <si>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</si>
  <si>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</si>
  <si>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</si>
  <si>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</si>
  <si>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</si>
  <si>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</si>
  <si>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</si>
  <si>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</si>
  <si>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</si>
  <si>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</si>
  <si>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</si>
  <si>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</si>
  <si>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</si>
  <si>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</si>
  <si>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</si>
  <si>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</si>
  <si>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</si>
  <si>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</si>
  <si>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</si>
  <si>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</si>
  <si>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</si>
  <si>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</si>
  <si>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</si>
  <si>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</si>
  <si>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</si>
  <si>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</si>
  <si>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</si>
  <si>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</si>
  <si>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</si>
  <si>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</si>
  <si>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</si>
  <si>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</si>
  <si>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</si>
  <si>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</si>
  <si>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</si>
  <si>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</si>
  <si>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</si>
  <si>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</si>
  <si>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</si>
  <si>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</si>
  <si>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</si>
  <si>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</si>
  <si>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</si>
  <si>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</si>
  <si>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</si>
  <si>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</si>
  <si>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</si>
  <si>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</si>
  <si>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</si>
  <si>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</si>
  <si>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</si>
  <si>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</si>
  <si>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</si>
  <si>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</si>
  <si>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</si>
  <si>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</si>
  <si>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</si>
  <si>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</si>
  <si>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</si>
  <si>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</si>
  <si>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</si>
  <si>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</si>
  <si>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</si>
  <si>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</si>
  <si>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</si>
  <si>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</si>
  <si>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</si>
  <si>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</si>
  <si>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</si>
  <si>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</si>
  <si>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</si>
  <si>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</si>
  <si>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</si>
  <si>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</si>
  <si>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</si>
  <si>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</si>
  <si>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</si>
  <si>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</si>
  <si>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</si>
  <si>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</si>
  <si>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</si>
  <si>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</si>
  <si>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</si>
  <si>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</si>
  <si>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</si>
  <si>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</si>
  <si>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</si>
  <si>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</si>
  <si>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</si>
  <si>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</si>
  <si>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</si>
  <si>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</si>
  <si>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</si>
  <si>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</si>
  <si>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</si>
  <si>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</si>
  <si>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</si>
  <si>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</si>
  <si>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</si>
  <si>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</si>
  <si>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</si>
  <si>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</si>
  <si>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</si>
  <si>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</si>
  <si>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</si>
  <si>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</si>
  <si>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</si>
  <si>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</si>
  <si>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</si>
  <si>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</si>
  <si>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</si>
  <si>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</si>
  <si>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</si>
  <si>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</si>
  <si>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</si>
  <si>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</si>
  <si>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</si>
  <si>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</si>
  <si>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</si>
  <si>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</si>
  <si>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</si>
  <si>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</si>
  <si>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</si>
  <si>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</si>
  <si>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</si>
  <si>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</si>
  <si>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</si>
  <si>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</si>
  <si>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</si>
  <si>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</si>
  <si>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</si>
  <si>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</si>
  <si>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</si>
  <si>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</si>
  <si>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</si>
  <si>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</si>
  <si>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</si>
  <si>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</si>
  <si>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</si>
  <si>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</si>
  <si>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</si>
  <si>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</si>
  <si>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</si>
  <si>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</si>
  <si>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</si>
  <si>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</si>
  <si>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</si>
  <si>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</si>
  <si>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</si>
  <si>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</si>
  <si>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</si>
  <si>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</si>
  <si>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</si>
  <si>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</si>
  <si>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</si>
  <si>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</si>
  <si>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</si>
  <si>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</si>
  <si>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</si>
  <si>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</si>
  <si>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</si>
  <si>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</si>
  <si>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</si>
  <si>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</si>
  <si>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</si>
  <si>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</si>
  <si>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</si>
  <si>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</si>
  <si>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</si>
  <si>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</si>
  <si>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</si>
  <si>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</si>
  <si>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</si>
  <si>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</si>
  <si>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</si>
  <si>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</si>
  <si>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</si>
  <si>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</si>
  <si>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</si>
  <si>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</si>
  <si>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</si>
  <si>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</si>
  <si>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</si>
  <si>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</si>
  <si>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</si>
  <si>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</si>
  <si>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</si>
  <si>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</si>
  <si>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</si>
  <si>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</si>
  <si>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</si>
  <si>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</si>
  <si>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</si>
  <si>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</si>
  <si>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</si>
  <si>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</si>
  <si>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</si>
  <si>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</si>
  <si>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</si>
  <si>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</si>
  <si>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</si>
  <si>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</si>
  <si>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</si>
  <si>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</si>
  <si>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</si>
  <si>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</si>
  <si>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</si>
  <si>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</si>
  <si>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</si>
  <si>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</si>
  <si>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</si>
  <si>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</si>
  <si>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</si>
  <si>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</si>
  <si>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</si>
  <si>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</si>
  <si>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</si>
  <si>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</si>
  <si>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</si>
  <si>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</si>
  <si>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</si>
  <si>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</si>
  <si>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</si>
  <si>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</si>
  <si>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</si>
  <si>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</si>
  <si>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</si>
  <si>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</si>
  <si>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</si>
  <si>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</si>
  <si>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</si>
  <si>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</si>
  <si>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</si>
  <si>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</si>
  <si>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</si>
  <si>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</si>
  <si>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</si>
  <si>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</si>
  <si>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</si>
  <si>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</si>
  <si>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</si>
  <si>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</si>
  <si>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</si>
  <si>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</si>
  <si>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</si>
  <si>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</si>
  <si>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</si>
  <si>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</si>
  <si>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</si>
  <si>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</si>
  <si>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</si>
  <si>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</si>
  <si>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</si>
  <si>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</si>
  <si>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</si>
  <si>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</si>
  <si>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</si>
  <si>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</si>
  <si>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</si>
  <si>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</si>
  <si>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</si>
  <si>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</si>
  <si>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</si>
  <si>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</si>
  <si>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</si>
  <si>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</si>
  <si>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</si>
  <si>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</si>
  <si>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</si>
  <si>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</si>
  <si>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</si>
  <si>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</si>
  <si>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</si>
  <si>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</si>
  <si>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</si>
  <si>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</si>
  <si>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</si>
  <si>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</si>
  <si>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</si>
  <si>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</si>
  <si>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</si>
  <si>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</si>
  <si>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</si>
  <si>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</si>
  <si>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</si>
  <si>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</si>
  <si>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</si>
  <si>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</si>
  <si>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</si>
  <si>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</si>
  <si>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</si>
  <si>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</si>
  <si>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</si>
  <si>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</si>
  <si>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</si>
  <si>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</si>
  <si>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</si>
  <si>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</si>
  <si>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</si>
  <si>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</si>
  <si>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</si>
  <si>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</si>
  <si>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</si>
  <si>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</si>
  <si>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</si>
  <si>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</si>
  <si>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</si>
  <si>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</si>
  <si>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</si>
  <si>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</si>
  <si>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</si>
  <si>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</si>
  <si>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</si>
  <si>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</si>
  <si>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</si>
  <si>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</si>
  <si>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</si>
  <si>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</si>
  <si>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</si>
  <si>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</si>
  <si>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</si>
  <si>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</si>
  <si>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</si>
  <si>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</si>
  <si>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</si>
  <si>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</si>
  <si>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</si>
  <si>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</si>
  <si>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</si>
  <si>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</si>
  <si>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</si>
  <si>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</si>
  <si>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</si>
  <si>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</si>
  <si>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</si>
  <si>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</si>
  <si>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</si>
  <si>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</si>
  <si>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</si>
  <si>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</si>
  <si>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</si>
  <si>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</si>
  <si>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</si>
  <si>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</si>
  <si>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</si>
  <si>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</si>
  <si>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</si>
  <si>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</si>
  <si>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</si>
  <si>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</si>
  <si>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</si>
  <si>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</si>
  <si>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</si>
  <si>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</si>
  <si>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</si>
  <si>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</si>
  <si>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</si>
  <si>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</si>
  <si>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</si>
  <si>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</si>
  <si>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</si>
  <si>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</si>
  <si>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</si>
  <si>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</si>
  <si>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</si>
  <si>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</si>
  <si>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</si>
  <si>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</si>
  <si>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</si>
  <si>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</si>
  <si>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</si>
  <si>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</si>
  <si>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</si>
  <si>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</si>
  <si>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</si>
  <si>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</si>
  <si>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</si>
  <si>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</si>
  <si>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</si>
  <si>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</si>
  <si>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</si>
  <si>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</si>
  <si>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</si>
  <si>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</si>
  <si>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</si>
  <si>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</si>
  <si>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</si>
  <si>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</si>
  <si>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</si>
  <si>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</si>
  <si>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</si>
  <si>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</si>
  <si>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</si>
  <si>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</si>
  <si>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</si>
  <si>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</si>
  <si>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</si>
  <si>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</si>
  <si>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</si>
  <si>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</si>
  <si>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</si>
  <si>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</si>
  <si>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</si>
  <si>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</si>
  <si>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</si>
  <si>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</si>
  <si>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</si>
  <si>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</si>
  <si>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</si>
  <si>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</si>
  <si>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</si>
  <si>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</si>
  <si>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</si>
  <si>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</si>
  <si>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</si>
  <si>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</si>
  <si>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</si>
  <si>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</si>
  <si>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</si>
  <si>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</si>
  <si>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</si>
  <si>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</si>
  <si>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</si>
  <si>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</si>
  <si>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</si>
  <si>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</si>
  <si>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</si>
  <si>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</si>
  <si>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</si>
  <si>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</si>
  <si>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</si>
  <si>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</si>
  <si>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</si>
  <si>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</si>
  <si>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</si>
  <si>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</si>
  <si>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</si>
  <si>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</si>
  <si>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</si>
  <si>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</si>
  <si>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</si>
  <si>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</si>
  <si>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</si>
  <si>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</si>
  <si>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</si>
  <si>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</si>
  <si>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</si>
  <si>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</si>
  <si>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</si>
  <si>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</si>
  <si>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</si>
  <si>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</si>
  <si>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</si>
  <si>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</si>
  <si>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</si>
  <si>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</si>
  <si>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</si>
  <si>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</si>
  <si>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</si>
  <si>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</si>
  <si>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</si>
  <si>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</si>
  <si>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</si>
  <si>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</si>
  <si>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</si>
  <si>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</si>
  <si>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</si>
  <si>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</si>
  <si>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</si>
  <si>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</si>
  <si>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</si>
  <si>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</si>
  <si>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</si>
  <si>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</si>
  <si>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</si>
  <si>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</si>
  <si>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</si>
  <si>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</si>
  <si>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</si>
  <si>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</si>
  <si>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</si>
  <si>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</si>
  <si>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</si>
  <si>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</si>
  <si>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</si>
  <si>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</si>
  <si>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</si>
  <si>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</si>
  <si>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</si>
  <si>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</si>
  <si>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</si>
  <si>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</si>
  <si>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</si>
  <si>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</si>
  <si>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</si>
  <si>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</si>
  <si>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</si>
  <si>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</si>
  <si>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</si>
  <si>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</si>
  <si>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</si>
  <si>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</si>
  <si>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</si>
  <si>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</si>
  <si>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</si>
  <si>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</si>
  <si>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</si>
  <si>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</si>
  <si>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</si>
  <si>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</si>
  <si>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</si>
  <si>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</si>
  <si>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</si>
  <si>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</si>
  <si>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</si>
  <si>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</si>
  <si>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</si>
  <si>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</si>
  <si>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</si>
  <si>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</si>
  <si>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</si>
  <si>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</si>
  <si>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</si>
  <si>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</si>
  <si>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</si>
  <si>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</si>
  <si>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</si>
  <si>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</si>
  <si>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</si>
  <si>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</si>
  <si>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</si>
  <si>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</si>
  <si>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</si>
  <si>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</si>
  <si>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</si>
  <si>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</si>
  <si>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</si>
  <si>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</si>
  <si>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</si>
  <si>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</si>
  <si>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</si>
  <si>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</si>
  <si>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</si>
  <si>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</si>
  <si>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</si>
  <si>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</si>
  <si>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</si>
  <si>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</si>
  <si>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</si>
  <si>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</si>
  <si>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</si>
  <si>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</si>
  <si>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</si>
  <si>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</si>
  <si>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</si>
  <si>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</si>
  <si>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</si>
  <si>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</si>
  <si>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</si>
  <si>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</si>
  <si>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</si>
  <si>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</si>
  <si>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</si>
  <si>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</si>
  <si>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</si>
  <si>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</si>
  <si>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</si>
  <si>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</si>
  <si>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</si>
  <si>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</si>
  <si>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</si>
  <si>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</si>
  <si>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</si>
  <si>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</si>
  <si>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</si>
  <si>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</si>
  <si>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</si>
  <si>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</si>
  <si>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</si>
  <si>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</si>
  <si>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</si>
  <si>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</si>
  <si>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</si>
  <si>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</si>
  <si>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</si>
  <si>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</si>
  <si>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</si>
  <si>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</si>
  <si>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</si>
  <si>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</si>
  <si>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</si>
  <si>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</si>
  <si>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</si>
  <si>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</si>
  <si>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</si>
  <si>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</si>
  <si>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</si>
  <si>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</si>
  <si>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</si>
  <si>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</si>
  <si>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</si>
  <si>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</si>
  <si>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</si>
  <si>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</si>
  <si>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</si>
  <si>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</si>
  <si>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</si>
  <si>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</si>
  <si>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</si>
  <si>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</si>
  <si>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</si>
  <si>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</si>
  <si>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</si>
  <si>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</si>
  <si>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</si>
  <si>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</si>
  <si>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</si>
  <si>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</si>
  <si>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</si>
  <si>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</si>
  <si>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</si>
  <si>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</si>
  <si>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</si>
  <si>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</si>
  <si>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</si>
  <si>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</si>
  <si>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</si>
  <si>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</si>
  <si>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</si>
  <si>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</si>
  <si>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</si>
  <si>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</si>
  <si>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</si>
  <si>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</si>
  <si>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</si>
  <si>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</si>
  <si>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</si>
  <si>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</si>
  <si>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</si>
  <si>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</si>
  <si>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</si>
  <si>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</si>
  <si>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</si>
  <si>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</si>
  <si>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</si>
  <si>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</si>
  <si>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</si>
  <si>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</si>
  <si>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</si>
  <si>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</si>
  <si>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</si>
  <si>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</si>
  <si>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</si>
  <si>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</si>
  <si>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</si>
  <si>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</si>
  <si>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</si>
  <si>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</si>
  <si>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</si>
  <si>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</si>
  <si>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</si>
  <si>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</si>
  <si>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</si>
  <si>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</si>
  <si>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</si>
  <si>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</si>
  <si>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</si>
  <si>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</si>
  <si>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</si>
  <si>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</si>
  <si>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</si>
  <si>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</si>
  <si>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</si>
  <si>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</si>
  <si>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</si>
  <si>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</si>
  <si>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</si>
  <si>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</si>
  <si>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</si>
  <si>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</si>
  <si>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</si>
  <si>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</si>
  <si>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</si>
  <si>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</si>
  <si>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</si>
  <si>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</si>
  <si>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</si>
  <si>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</si>
  <si>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</si>
  <si>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</si>
  <si>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</si>
  <si>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</si>
  <si>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</si>
  <si>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</si>
  <si>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</si>
  <si>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</si>
  <si>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</si>
  <si>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</si>
  <si>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</si>
  <si>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</si>
  <si>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</si>
  <si>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</si>
  <si>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</si>
  <si>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</si>
  <si>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</si>
  <si>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</si>
  <si>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</si>
  <si>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</si>
  <si>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</si>
  <si>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</si>
  <si>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</si>
  <si>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</si>
  <si>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</si>
  <si>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</si>
  <si>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</si>
  <si>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</si>
  <si>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</si>
  <si>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</si>
  <si>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</si>
  <si>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</si>
  <si>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</si>
  <si>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</si>
  <si>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</si>
  <si>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</si>
  <si>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</si>
  <si>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</si>
  <si>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</si>
  <si>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</si>
  <si>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</si>
  <si>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</si>
  <si>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</si>
  <si>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</si>
  <si>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</si>
  <si>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</si>
  <si>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</si>
  <si>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</si>
  <si>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</si>
  <si>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</si>
  <si>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</si>
  <si>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</si>
  <si>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</si>
  <si>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</si>
  <si>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</si>
  <si>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</si>
  <si>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</si>
  <si>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</si>
  <si>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</si>
  <si>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</si>
  <si>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</si>
  <si>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</si>
  <si>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</si>
  <si>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</si>
  <si>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</si>
  <si>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</si>
  <si>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</si>
  <si>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</si>
  <si>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</si>
  <si>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</si>
  <si>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</si>
  <si>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</si>
  <si>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</si>
  <si>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</si>
  <si>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</si>
  <si>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</si>
  <si>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</si>
  <si>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</si>
  <si>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</si>
  <si>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</si>
  <si>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</si>
  <si>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</si>
  <si>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</si>
  <si>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</si>
  <si>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</si>
  <si>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</si>
  <si>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</si>
  <si>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</si>
  <si>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</si>
  <si>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</si>
  <si>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</si>
  <si>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</si>
  <si>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</si>
  <si>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</si>
  <si>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</si>
  <si>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</si>
  <si>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</si>
  <si>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</si>
  <si>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</si>
  <si>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</si>
  <si>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</si>
  <si>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</si>
  <si>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</si>
  <si>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</si>
  <si>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</si>
  <si>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</si>
  <si>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</si>
  <si>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</si>
  <si>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</si>
  <si>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</si>
  <si>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</si>
  <si>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</si>
  <si>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</si>
  <si>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</si>
  <si>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</si>
  <si>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</si>
  <si>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</si>
  <si>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</si>
  <si>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</si>
  <si>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</si>
  <si>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</si>
  <si>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</si>
  <si>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</si>
  <si>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</si>
  <si>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</si>
  <si>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</si>
  <si>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</si>
  <si>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</si>
  <si>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</si>
  <si>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</si>
  <si>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</si>
  <si>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</si>
  <si>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</si>
  <si>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</si>
  <si>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</si>
  <si>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</si>
  <si>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</si>
  <si>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</si>
  <si>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</si>
  <si>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</si>
  <si>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</si>
  <si>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</si>
  <si>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</si>
  <si>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</si>
  <si>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</si>
  <si>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</si>
  <si>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</si>
  <si>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</si>
  <si>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</si>
  <si>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</si>
  <si>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</si>
  <si>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</si>
  <si>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</si>
  <si>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</si>
  <si>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</si>
  <si>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</si>
  <si>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</si>
  <si>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</si>
  <si>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</si>
  <si>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</si>
  <si>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</si>
  <si>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</si>
  <si>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</si>
  <si>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</si>
  <si>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</si>
  <si>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</si>
  <si>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</si>
  <si>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</si>
  <si>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</si>
  <si>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</si>
  <si>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</si>
  <si>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</si>
  <si>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</si>
  <si>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</si>
  <si>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</si>
  <si>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</si>
  <si>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</si>
  <si>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</si>
  <si>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</si>
  <si>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</si>
  <si>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</si>
  <si>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</si>
  <si>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</si>
  <si>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</si>
  <si>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</si>
  <si>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</si>
  <si>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</si>
  <si>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</si>
  <si>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</si>
  <si>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</si>
  <si>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</si>
  <si>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</si>
  <si>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</si>
  <si>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</si>
  <si>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</si>
  <si>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</si>
  <si>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</si>
  <si>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</si>
  <si>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</si>
  <si>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</si>
  <si>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</si>
  <si>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</si>
  <si>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</si>
  <si>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</si>
  <si>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</si>
  <si>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</si>
  <si>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</si>
  <si>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</si>
  <si>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</si>
  <si>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</si>
  <si>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</si>
  <si>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</si>
  <si>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</si>
  <si>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</si>
  <si>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</si>
  <si>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</si>
  <si>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</si>
  <si>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</si>
  <si>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</si>
  <si>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</si>
  <si>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</si>
  <si>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</si>
  <si>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</si>
  <si>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</si>
  <si>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</si>
  <si>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</si>
  <si>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</si>
  <si>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</si>
  <si>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</si>
  <si>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</si>
  <si>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</si>
  <si>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</si>
  <si>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</si>
  <si>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</si>
  <si>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</si>
  <si>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</si>
  <si>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</si>
  <si>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</si>
  <si>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</si>
  <si>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</si>
  <si>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</si>
  <si>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</si>
  <si>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</si>
  <si>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</si>
  <si>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</si>
  <si>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</si>
  <si>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</si>
  <si>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</si>
  <si>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</si>
  <si>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</si>
  <si>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</si>
  <si>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</si>
  <si>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</si>
  <si>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</si>
  <si>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</si>
  <si>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</si>
  <si>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</si>
  <si>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</si>
  <si>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</si>
  <si>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</si>
  <si>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</si>
  <si>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</si>
  <si>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</si>
  <si>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</si>
  <si>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</si>
  <si>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</si>
  <si>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</si>
  <si>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</si>
  <si>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</si>
  <si>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</si>
  <si>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</si>
  <si>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</si>
  <si>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</si>
  <si>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</si>
  <si>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</si>
  <si>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</si>
  <si>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</si>
  <si>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</si>
  <si>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</si>
  <si>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</si>
  <si>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</si>
  <si>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</si>
  <si>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</si>
  <si>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</si>
  <si>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</si>
  <si>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</si>
  <si>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</si>
  <si>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</si>
  <si>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</si>
  <si>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</si>
  <si>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</si>
  <si>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</si>
  <si>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</si>
  <si>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</si>
  <si>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</si>
  <si>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</si>
  <si>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</si>
  <si>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</si>
  <si>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</si>
  <si>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</si>
  <si>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</si>
  <si>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</si>
  <si>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</si>
  <si>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</si>
  <si>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</si>
  <si>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</si>
  <si>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</si>
  <si>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</si>
  <si>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</si>
  <si>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</si>
  <si>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</si>
  <si>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</si>
  <si>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</si>
  <si>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</si>
  <si>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</si>
  <si>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</si>
  <si>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</si>
  <si>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</si>
  <si>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</si>
  <si>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</si>
  <si>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</si>
  <si>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</si>
  <si>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</si>
  <si>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</si>
  <si>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</si>
  <si>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</si>
  <si>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</si>
  <si>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</si>
  <si>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</si>
  <si>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</si>
  <si>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</si>
  <si>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</si>
  <si>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</si>
  <si>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</si>
  <si>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</si>
  <si>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</si>
  <si>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</si>
  <si>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</si>
  <si>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</si>
  <si>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</si>
  <si>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</si>
  <si>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</si>
  <si>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</si>
  <si>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</si>
  <si>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</si>
  <si>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</si>
  <si>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</si>
  <si>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</si>
  <si>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</si>
  <si>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</si>
  <si>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</si>
  <si>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</si>
  <si>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</si>
  <si>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</si>
  <si>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</si>
  <si>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</si>
  <si>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</si>
  <si>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</si>
  <si>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</si>
  <si>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</si>
  <si>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</si>
  <si>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</si>
  <si>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</si>
  <si>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</si>
  <si>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</si>
  <si>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</si>
  <si>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</si>
  <si>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</si>
  <si>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</si>
  <si>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</si>
  <si>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</si>
  <si>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</si>
  <si>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</si>
  <si>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</si>
  <si>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</si>
  <si>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</si>
  <si>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</si>
  <si>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</si>
  <si>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</si>
  <si>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</si>
  <si>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</si>
  <si>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</si>
  <si>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</si>
  <si>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</si>
  <si>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</si>
  <si>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</si>
  <si>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</si>
  <si>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</si>
  <si>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</si>
  <si>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</si>
  <si>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</si>
  <si>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</si>
  <si>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</si>
  <si>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</si>
  <si>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</si>
  <si>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</si>
  <si>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</si>
  <si>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</si>
  <si>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</si>
  <si>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</si>
  <si>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</si>
  <si>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</si>
  <si>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</si>
  <si>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</si>
  <si>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</si>
  <si>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</si>
  <si>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</si>
  <si>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</si>
  <si>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</si>
  <si>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</si>
  <si>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</si>
  <si>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</si>
  <si>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</si>
  <si>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</si>
  <si>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</si>
  <si>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</si>
  <si>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</si>
  <si>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</si>
  <si>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</si>
  <si>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</si>
  <si>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</si>
  <si>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</si>
  <si>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</si>
  <si>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</si>
  <si>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</si>
  <si>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</si>
  <si>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</si>
  <si>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</si>
  <si>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</si>
  <si>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</si>
  <si>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</si>
  <si>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</si>
  <si>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</si>
  <si>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</si>
  <si>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</si>
  <si>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</si>
  <si>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</si>
  <si>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</si>
  <si>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</si>
  <si>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</si>
  <si>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</si>
  <si>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</si>
  <si>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</si>
  <si>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</si>
  <si>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</si>
  <si>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</si>
  <si>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</si>
  <si>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</si>
  <si>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</si>
  <si>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</si>
  <si>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</si>
  <si>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</si>
  <si>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</si>
  <si>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</si>
  <si>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</si>
  <si>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</si>
  <si>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</si>
  <si>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</si>
  <si>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</si>
  <si>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</si>
  <si>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</si>
  <si>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</si>
  <si>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</si>
  <si>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</si>
  <si>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</si>
  <si>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</si>
  <si>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</si>
  <si>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</si>
  <si>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</si>
  <si>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</si>
  <si>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</si>
  <si>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</si>
  <si>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</si>
  <si>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</si>
  <si>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</si>
  <si>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</si>
  <si>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</si>
  <si>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</si>
  <si>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</si>
  <si>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</si>
  <si>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</si>
  <si>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</si>
  <si>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</si>
  <si>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</si>
  <si>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</si>
  <si>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</si>
  <si>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</si>
  <si>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</si>
  <si>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</si>
  <si>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</si>
  <si>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</si>
  <si>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</si>
  <si>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</si>
  <si>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</si>
  <si>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</si>
  <si>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</si>
  <si>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</si>
  <si>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</si>
  <si>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</si>
  <si>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</si>
  <si>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</si>
  <si>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</si>
  <si>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</si>
  <si>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</si>
  <si>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</si>
  <si>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</si>
  <si>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</si>
  <si>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</si>
  <si>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</si>
  <si>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</si>
  <si>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</si>
  <si>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</si>
  <si>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</si>
  <si>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</si>
  <si>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</si>
  <si>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</si>
  <si>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</si>
  <si>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</si>
  <si>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</si>
  <si>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</si>
  <si>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</si>
  <si>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</si>
  <si>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</si>
  <si>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</si>
  <si>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</si>
  <si>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</si>
  <si>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</si>
  <si>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</si>
  <si>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</si>
  <si>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</si>
  <si>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</si>
  <si>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</si>
  <si>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</si>
  <si>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</si>
  <si>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</si>
  <si>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</si>
  <si>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</si>
  <si>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</si>
  <si>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</si>
  <si>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</si>
  <si>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</si>
  <si>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</si>
  <si>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</si>
  <si>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</si>
  <si>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</si>
  <si>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</si>
  <si>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</si>
  <si>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</si>
  <si>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</si>
  <si>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</si>
  <si>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</si>
  <si>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</si>
  <si>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</si>
  <si>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</si>
  <si>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</si>
  <si>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</si>
  <si>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</si>
  <si>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</si>
  <si>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</si>
  <si>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</si>
  <si>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</si>
  <si>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</si>
  <si>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</si>
  <si>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</si>
  <si>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</si>
  <si>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</si>
  <si>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</si>
  <si>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</si>
  <si>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</si>
  <si>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</si>
  <si>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</si>
  <si>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</si>
  <si>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</si>
  <si>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</si>
  <si>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</si>
  <si>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</si>
  <si>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</si>
  <si>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</si>
  <si>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</si>
  <si>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</si>
  <si>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</si>
  <si>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</si>
  <si>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</si>
  <si>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</si>
  <si>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</si>
  <si>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</si>
  <si>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</si>
  <si>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</si>
  <si>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</si>
  <si>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</si>
  <si>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</si>
  <si>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</si>
  <si>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</si>
  <si>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</si>
  <si>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</si>
  <si>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</si>
  <si>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</si>
  <si>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</si>
  <si>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</si>
  <si>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</si>
  <si>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</si>
  <si>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</si>
  <si>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</si>
  <si>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</si>
  <si>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</si>
  <si>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</si>
  <si>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</si>
  <si>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</si>
  <si>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</si>
  <si>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</si>
  <si>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</si>
  <si>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</si>
  <si>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</si>
  <si>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</si>
  <si>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</si>
  <si>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</si>
  <si>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</si>
  <si>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</si>
  <si>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</si>
  <si>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</si>
  <si>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</si>
  <si>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</si>
  <si>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</si>
  <si>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</si>
  <si>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</si>
  <si>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</si>
  <si>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</si>
  <si>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</si>
  <si>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</si>
  <si>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</si>
  <si>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</si>
  <si>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</si>
  <si>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</si>
  <si>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</si>
  <si>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</si>
  <si>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</si>
  <si>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</si>
  <si>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</si>
  <si>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</si>
  <si>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</si>
  <si>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</si>
  <si>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</si>
  <si>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</si>
  <si>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</si>
  <si>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</si>
  <si>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</si>
  <si>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</si>
  <si>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</si>
  <si>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</si>
  <si>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</si>
  <si>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</si>
  <si>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</si>
  <si>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</si>
  <si>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</si>
  <si>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</si>
  <si>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</si>
  <si>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</si>
  <si>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</si>
  <si>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</si>
  <si>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</si>
  <si>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</si>
  <si>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</si>
  <si>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</si>
  <si>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</si>
  <si>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</si>
  <si>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</si>
  <si>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</si>
  <si>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</si>
  <si>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</si>
  <si>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</si>
  <si>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</si>
  <si>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</si>
  <si>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</si>
  <si>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</si>
  <si>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</si>
  <si>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</si>
  <si>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</si>
  <si>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</si>
  <si>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</si>
  <si>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</si>
  <si>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</si>
  <si>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</si>
  <si>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</si>
  <si>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</si>
  <si>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</si>
  <si>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</si>
  <si>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</si>
  <si>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</si>
  <si>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</si>
  <si>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</si>
  <si>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</si>
  <si>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</si>
  <si>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</si>
  <si>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</si>
  <si>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</si>
  <si>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</si>
  <si>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</si>
  <si>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</si>
  <si>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</si>
  <si>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</si>
  <si>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</si>
  <si>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</si>
  <si>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</si>
  <si>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</si>
  <si>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</si>
  <si>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</si>
  <si>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</si>
  <si>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</si>
  <si>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</si>
  <si>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</si>
  <si>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</si>
  <si>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</si>
  <si>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</si>
  <si>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</si>
  <si>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</si>
  <si>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</si>
  <si>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</si>
  <si>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</si>
  <si>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</si>
  <si>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</si>
  <si>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</si>
  <si>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</si>
  <si>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</si>
  <si>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</si>
  <si>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</si>
  <si>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</si>
  <si>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</si>
  <si>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</si>
  <si>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</si>
  <si>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</si>
  <si>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</si>
  <si>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</si>
  <si>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</si>
  <si>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</si>
  <si>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</si>
  <si>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</si>
  <si>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</si>
  <si>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</si>
  <si>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</si>
  <si>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</si>
  <si>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</si>
  <si>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</si>
  <si>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</si>
  <si>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</si>
  <si>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</si>
  <si>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</si>
  <si>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</si>
  <si>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</si>
  <si>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</si>
  <si>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</si>
  <si>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</si>
  <si>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</si>
  <si>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</si>
  <si>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</si>
  <si>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</si>
  <si>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</si>
  <si>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</si>
  <si>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</si>
  <si>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</si>
  <si>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</si>
  <si>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</si>
  <si>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</si>
  <si>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</si>
  <si>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</si>
  <si>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</si>
  <si>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</si>
  <si>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</si>
  <si>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</si>
  <si>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</si>
  <si>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</si>
  <si>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</si>
  <si>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</si>
  <si>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</si>
  <si>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</si>
  <si>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</si>
  <si>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</si>
  <si>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</si>
  <si>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</si>
  <si>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</si>
  <si>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</si>
  <si>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</si>
  <si>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</si>
  <si>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</si>
  <si>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</si>
  <si>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</si>
  <si>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</si>
  <si>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</si>
  <si>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</si>
  <si>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</si>
  <si>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</si>
  <si>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</si>
  <si>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</si>
  <si>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</si>
  <si>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</si>
  <si>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</si>
  <si>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</si>
  <si>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</si>
  <si>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</si>
  <si>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</si>
  <si>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</si>
  <si>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</si>
  <si>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</si>
  <si>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</si>
  <si>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</si>
  <si>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</si>
  <si>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</si>
  <si>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</si>
  <si>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</si>
  <si>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</si>
  <si>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</si>
  <si>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</si>
  <si>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</si>
  <si>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</si>
  <si>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</si>
  <si>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</si>
  <si>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</si>
  <si>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</si>
  <si>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</si>
  <si>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</si>
  <si>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</si>
  <si>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</si>
  <si>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</si>
  <si>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</si>
  <si>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</si>
  <si>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</si>
  <si>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</si>
  <si>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</si>
  <si>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</si>
  <si>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</si>
  <si>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</si>
  <si>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</si>
  <si>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</si>
  <si>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</si>
  <si>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</si>
  <si>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</si>
  <si>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</si>
  <si>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</si>
  <si>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</si>
  <si>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</si>
  <si>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</si>
  <si>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</si>
  <si>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</si>
  <si>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</si>
  <si>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</si>
  <si>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</si>
  <si>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</si>
  <si>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</si>
  <si>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</si>
  <si>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</si>
  <si>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</si>
  <si>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</si>
  <si>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</si>
  <si>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</si>
  <si>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</si>
  <si>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</si>
  <si>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</si>
  <si>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</si>
  <si>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</si>
  <si>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</si>
  <si>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</si>
  <si>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</si>
  <si>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</si>
  <si>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</si>
  <si>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</si>
  <si>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</si>
  <si>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</si>
  <si>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</si>
  <si>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</si>
  <si>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</si>
  <si>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</si>
  <si>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</si>
  <si>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</si>
  <si>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</si>
  <si>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</si>
  <si>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</si>
  <si>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</si>
  <si>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</si>
  <si>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</si>
  <si>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</si>
  <si>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</si>
  <si>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</si>
  <si>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</si>
  <si>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</si>
  <si>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</si>
  <si>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</si>
  <si>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</si>
  <si>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</si>
  <si>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</si>
  <si>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</si>
  <si>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</si>
  <si>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</si>
  <si>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</si>
  <si>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</si>
  <si>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</si>
  <si>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</si>
  <si>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</si>
  <si>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</si>
  <si>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</si>
  <si>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</si>
  <si>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</si>
  <si>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</si>
  <si>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</si>
  <si>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</si>
  <si>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</si>
  <si>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</si>
  <si>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</si>
  <si>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</si>
  <si>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</si>
  <si>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</si>
  <si>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</si>
  <si>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</si>
  <si>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</si>
  <si>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</si>
  <si>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</si>
  <si>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</si>
  <si>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</si>
  <si>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</si>
  <si>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</si>
  <si>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</si>
  <si>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</si>
  <si>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</si>
  <si>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</si>
  <si>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</si>
  <si>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</si>
  <si>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</si>
  <si>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</si>
  <si>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</si>
  <si>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</si>
  <si>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</si>
  <si>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</si>
  <si>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</si>
  <si>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</si>
  <si>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</si>
  <si>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</si>
  <si>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</si>
  <si>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</si>
  <si>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</si>
  <si>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</si>
  <si>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</si>
  <si>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</si>
  <si>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</si>
  <si>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</si>
  <si>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</si>
  <si>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</si>
  <si>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</si>
  <si>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</si>
  <si>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</si>
  <si>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</si>
  <si>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</si>
  <si>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</si>
  <si>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</si>
  <si>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</si>
  <si>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</si>
  <si>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</si>
  <si>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</si>
  <si>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</si>
  <si>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</si>
  <si>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</si>
  <si>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</si>
  <si>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</si>
  <si>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</si>
  <si>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</si>
  <si>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</si>
  <si>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</si>
  <si>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</si>
  <si>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</si>
  <si>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</si>
  <si>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</si>
  <si>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</si>
  <si>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</si>
  <si>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</si>
  <si>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</si>
  <si>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</si>
  <si>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</si>
  <si>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</si>
  <si>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</si>
  <si>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</si>
  <si>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</si>
  <si>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</si>
  <si>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</si>
  <si>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</si>
  <si>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</si>
  <si>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</si>
  <si>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</si>
  <si>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</si>
  <si>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</si>
  <si>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</si>
  <si>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</si>
  <si>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</si>
  <si>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</si>
  <si>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</si>
  <si>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</si>
  <si>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</si>
  <si>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</si>
  <si>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</si>
  <si>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</si>
  <si>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</si>
  <si>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</si>
  <si>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</si>
  <si>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</si>
  <si>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</si>
  <si>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</si>
  <si>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</si>
  <si>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</si>
  <si>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</si>
  <si>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</si>
  <si>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</si>
  <si>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</si>
  <si>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</si>
  <si>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</si>
  <si>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</si>
  <si>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</si>
  <si>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</si>
  <si>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</si>
  <si>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</si>
  <si>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</si>
  <si>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</si>
  <si>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</si>
  <si>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</si>
  <si>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</si>
  <si>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</si>
  <si>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</si>
  <si>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</si>
  <si>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</si>
  <si>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</si>
  <si>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</si>
  <si>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</si>
  <si>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</si>
  <si>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</si>
  <si>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</si>
  <si>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</si>
  <si>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</si>
  <si>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</si>
  <si>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</si>
  <si>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</si>
  <si>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</si>
  <si>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</si>
  <si>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</si>
  <si>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</si>
  <si>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</si>
  <si>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</si>
  <si>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</si>
  <si>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</si>
  <si>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</si>
  <si>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</si>
  <si>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</si>
  <si>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</si>
  <si>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</si>
  <si>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</si>
  <si>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</si>
  <si>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</si>
  <si>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</si>
  <si>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</si>
  <si>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</si>
  <si>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</si>
  <si>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</si>
  <si>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</si>
  <si>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</si>
  <si>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</si>
  <si>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</si>
  <si>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</si>
  <si>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</si>
  <si>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</si>
  <si>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</si>
  <si>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</si>
  <si>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</si>
  <si>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</si>
  <si>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</si>
  <si>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</si>
  <si>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</si>
  <si>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</si>
  <si>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</si>
  <si>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</si>
  <si>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</si>
  <si>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</si>
  <si>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</si>
  <si>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</si>
  <si>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</si>
  <si>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</si>
  <si>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</si>
  <si>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</si>
  <si>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</si>
  <si>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</si>
  <si>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</si>
  <si>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</si>
  <si>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</si>
  <si>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</si>
  <si>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</si>
  <si>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</si>
  <si>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</si>
  <si>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</si>
  <si>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</si>
  <si>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</si>
  <si>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</si>
  <si>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</si>
  <si>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</si>
  <si>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</si>
  <si>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</si>
  <si>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</si>
  <si>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</si>
  <si>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</si>
  <si>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</si>
  <si>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</si>
  <si>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</si>
  <si>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</si>
  <si>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</si>
  <si>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</si>
  <si>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</si>
  <si>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</si>
  <si>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</si>
  <si>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</si>
  <si>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</si>
  <si>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</si>
  <si>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</si>
  <si>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</si>
  <si>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</si>
  <si>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</si>
  <si>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</si>
  <si>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</si>
  <si>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</si>
  <si>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</si>
  <si>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</si>
  <si>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</si>
  <si>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</si>
  <si>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</si>
  <si>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</si>
  <si>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</si>
  <si>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</si>
  <si>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</si>
  <si>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</si>
  <si>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</si>
  <si>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</si>
  <si>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</si>
  <si>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</si>
  <si>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</si>
  <si>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</si>
  <si>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</si>
  <si>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</si>
  <si>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</si>
  <si>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</si>
  <si>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</si>
  <si>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</si>
  <si>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</si>
  <si>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</si>
  <si>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</si>
  <si>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</si>
  <si>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</si>
  <si>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</si>
  <si>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</si>
  <si>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</si>
  <si>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</si>
  <si>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</si>
  <si>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</si>
  <si>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</si>
  <si>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</si>
  <si>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</si>
  <si>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</si>
  <si>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</si>
  <si>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</si>
  <si>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</si>
  <si>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</si>
  <si>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</si>
  <si>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</si>
  <si>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</si>
  <si>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</si>
  <si>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</si>
  <si>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</si>
  <si>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</si>
  <si>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</si>
  <si>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</si>
  <si>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</si>
  <si>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</si>
  <si>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</si>
  <si>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</si>
  <si>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</si>
  <si>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</si>
  <si>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</si>
  <si>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</si>
  <si>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</si>
  <si>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</si>
  <si>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</si>
  <si>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</si>
  <si>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</si>
  <si>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</si>
  <si>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</si>
  <si>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</si>
  <si>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</si>
  <si>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</si>
  <si>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</si>
  <si>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</si>
  <si>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</si>
  <si>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</si>
  <si>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</si>
  <si>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</si>
  <si>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</si>
  <si>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</si>
  <si>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</si>
  <si>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</si>
  <si>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</si>
  <si>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</si>
  <si>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</si>
  <si>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</si>
  <si>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</si>
  <si>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</si>
  <si>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</si>
  <si>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</si>
  <si>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</si>
  <si>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</si>
  <si>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</si>
  <si>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</si>
  <si>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</si>
  <si>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</si>
  <si>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</si>
  <si>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</si>
  <si>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</si>
  <si>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</si>
  <si>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</si>
  <si>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</si>
  <si>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</si>
  <si>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</si>
  <si>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</si>
  <si>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</si>
  <si>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</si>
  <si>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</si>
  <si>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</si>
  <si>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</si>
  <si>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</si>
  <si>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</si>
  <si>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</si>
  <si>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</si>
  <si>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</si>
  <si>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</si>
  <si>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</si>
  <si>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</si>
  <si>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</si>
  <si>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</si>
  <si>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</si>
  <si>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</si>
  <si>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</si>
  <si>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</si>
  <si>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</si>
  <si>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</si>
  <si>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</si>
  <si>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</si>
  <si>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</si>
  <si>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</si>
  <si>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</si>
  <si>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</si>
  <si>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</si>
  <si>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</si>
  <si>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</si>
  <si>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</si>
  <si>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</si>
  <si>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</si>
  <si>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</si>
  <si>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</si>
  <si>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</si>
  <si>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</si>
  <si>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</si>
  <si>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</si>
  <si>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</si>
  <si>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</si>
  <si>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</si>
  <si>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</si>
  <si>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</si>
  <si>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</si>
  <si>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</si>
  <si>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</si>
  <si>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</si>
  <si>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</si>
  <si>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</si>
  <si>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</si>
  <si>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</si>
  <si>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</si>
  <si>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</si>
  <si>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</si>
  <si>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</si>
  <si>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</si>
  <si>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</si>
  <si>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</si>
  <si>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</si>
  <si>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</si>
  <si>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</si>
  <si>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</si>
  <si>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</si>
  <si>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</si>
  <si>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</si>
  <si>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</si>
  <si>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</si>
  <si>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</si>
  <si>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</si>
  <si>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</si>
  <si>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</si>
  <si>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</si>
  <si>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</si>
  <si>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</si>
  <si>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</si>
  <si>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</si>
  <si>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</si>
  <si>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</si>
  <si>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</si>
  <si>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</si>
  <si>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</si>
  <si>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</si>
  <si>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</si>
  <si>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</si>
  <si>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</si>
  <si>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</si>
  <si>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</si>
  <si>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</si>
  <si>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</si>
  <si>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</si>
  <si>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</si>
  <si>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</si>
  <si>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</si>
  <si>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</si>
  <si>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</si>
  <si>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</si>
  <si>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</si>
  <si>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</si>
  <si>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</si>
  <si>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</si>
  <si>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</si>
  <si>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</si>
  <si>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</si>
  <si>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</si>
  <si>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</si>
  <si>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</si>
  <si>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</si>
  <si>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</si>
  <si>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</si>
  <si>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</si>
  <si>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</si>
  <si>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</si>
  <si>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</si>
  <si>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</si>
  <si>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</si>
  <si>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</si>
  <si>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</si>
  <si>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</si>
  <si>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</si>
  <si>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</si>
  <si>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</si>
  <si>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</si>
  <si>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</si>
  <si>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</si>
  <si>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</si>
  <si>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</si>
  <si>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</si>
  <si>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</si>
  <si>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</si>
  <si>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</si>
  <si>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</si>
  <si>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</si>
  <si>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</si>
  <si>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</si>
  <si>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</si>
  <si>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</si>
  <si>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</si>
  <si>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</si>
  <si>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</si>
  <si>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</si>
  <si>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</si>
  <si>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</si>
  <si>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</si>
  <si>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</si>
  <si>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</si>
  <si>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</si>
  <si>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</si>
  <si>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</si>
  <si>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</si>
  <si>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</si>
  <si>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</si>
  <si>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</si>
  <si>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</si>
  <si>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</si>
  <si>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</si>
  <si>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</si>
  <si>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</si>
  <si>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</si>
  <si>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</si>
  <si>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</si>
  <si>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</si>
  <si>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</si>
  <si>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</si>
  <si>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</si>
  <si>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</si>
  <si>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</si>
  <si>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</si>
  <si>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</si>
  <si>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</si>
  <si>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</si>
  <si>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</si>
  <si>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</si>
  <si>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</si>
  <si>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</si>
  <si>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</si>
  <si>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</si>
  <si>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</si>
  <si>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</si>
  <si>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</si>
  <si>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</si>
  <si>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</si>
  <si>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</si>
  <si>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</si>
  <si>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</si>
  <si>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</si>
  <si>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</si>
  <si>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</si>
  <si>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</si>
  <si>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</si>
  <si>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</si>
  <si>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</si>
  <si>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</si>
  <si>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</si>
  <si>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</si>
  <si>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</si>
  <si>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</si>
  <si>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</si>
  <si>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</si>
  <si>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</si>
  <si>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</si>
  <si>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</si>
  <si>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</si>
  <si>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</si>
  <si>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</si>
  <si>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</si>
  <si>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</si>
  <si>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</si>
  <si>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</si>
  <si>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</si>
  <si>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</si>
  <si>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</si>
  <si>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</si>
  <si>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</si>
  <si>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</si>
  <si>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</si>
  <si>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</si>
  <si>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</si>
  <si>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</si>
  <si>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</si>
  <si>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</si>
  <si>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</si>
  <si>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</si>
  <si>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</si>
  <si>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</si>
  <si>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</si>
  <si>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</si>
  <si>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</si>
  <si>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</si>
  <si>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</si>
  <si>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</si>
  <si>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</si>
  <si>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</si>
  <si>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</si>
  <si>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</si>
  <si>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</si>
  <si>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</si>
  <si>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</si>
  <si>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</si>
  <si>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</si>
  <si>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</si>
  <si>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</si>
  <si>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</si>
  <si>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</si>
  <si>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</si>
  <si>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</si>
  <si>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</si>
  <si>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</si>
  <si>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</si>
  <si>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</si>
  <si>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</si>
  <si>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</si>
  <si>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</si>
  <si>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</si>
  <si>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</si>
  <si>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</si>
  <si>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</si>
  <si>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</si>
  <si>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</si>
  <si>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</si>
  <si>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</si>
  <si>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</si>
  <si>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</si>
  <si>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</si>
  <si>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</si>
  <si>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</si>
  <si>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</si>
  <si>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</si>
  <si>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</si>
  <si>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</si>
  <si>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</si>
  <si>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</si>
  <si>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</si>
  <si>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</si>
  <si>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</si>
  <si>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</si>
  <si>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</si>
  <si>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</si>
  <si>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</si>
  <si>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</si>
  <si>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</si>
  <si>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</si>
  <si>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</si>
  <si>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</si>
  <si>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</si>
  <si>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</si>
  <si>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</si>
  <si>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</si>
  <si>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</si>
  <si>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</si>
  <si>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</si>
  <si>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</si>
  <si>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</si>
  <si>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</si>
  <si>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</si>
  <si>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</si>
  <si>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</si>
  <si>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</si>
  <si>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</si>
  <si>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</si>
  <si>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</si>
  <si>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</si>
  <si>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</si>
  <si>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</si>
  <si>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</si>
  <si>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</si>
  <si>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</si>
  <si>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</si>
  <si>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</si>
  <si>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</si>
  <si>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</si>
  <si>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</si>
  <si>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</si>
  <si>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</si>
  <si>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</si>
  <si>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</si>
  <si>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</si>
  <si>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</si>
  <si>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</si>
  <si>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</si>
  <si>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</si>
  <si>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</si>
  <si>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</si>
  <si>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</si>
  <si>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</si>
  <si>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</si>
  <si>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</si>
  <si>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</si>
  <si>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</si>
  <si>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</si>
  <si>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</si>
  <si>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</si>
  <si>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</si>
  <si>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</si>
  <si>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</si>
  <si>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</si>
  <si>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</si>
  <si>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</si>
  <si>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</si>
  <si>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</si>
  <si>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</si>
  <si>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</si>
  <si>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</si>
  <si>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</si>
  <si>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</si>
  <si>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</si>
  <si>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</si>
  <si>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</si>
  <si>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</si>
  <si>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</si>
  <si>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</si>
  <si>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</si>
  <si>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</si>
  <si>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</si>
  <si>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</si>
  <si>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</si>
  <si>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</si>
  <si>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</si>
  <si>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</si>
  <si>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</si>
  <si>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</si>
  <si>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</si>
  <si>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</si>
  <si>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</si>
  <si>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</si>
  <si>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</si>
  <si>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</si>
  <si>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</si>
  <si>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</si>
  <si>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</si>
  <si>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</si>
  <si>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</si>
  <si>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</si>
  <si>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</si>
  <si>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</si>
  <si>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</si>
  <si>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</si>
  <si>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</si>
  <si>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</si>
  <si>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</si>
  <si>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</si>
  <si>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</si>
  <si>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</si>
  <si>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</si>
  <si>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</si>
  <si>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</si>
  <si>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</si>
  <si>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</si>
  <si>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</si>
  <si>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</si>
  <si>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</si>
  <si>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</si>
  <si>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</si>
  <si>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</si>
  <si>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</si>
  <si>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</si>
  <si>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</si>
  <si>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</si>
  <si>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</si>
  <si>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</si>
  <si>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</si>
  <si>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</si>
  <si>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</si>
  <si>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</si>
  <si>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</si>
  <si>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</si>
  <si>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</si>
  <si>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</si>
  <si>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</si>
  <si>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</si>
  <si>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</si>
  <si>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</si>
  <si>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</si>
  <si>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</si>
  <si>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</si>
  <si>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</si>
  <si>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</si>
  <si>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</si>
  <si>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</si>
  <si>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</si>
  <si>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</si>
  <si>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</si>
  <si>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</si>
  <si>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</si>
  <si>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</si>
  <si>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</si>
  <si>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</si>
  <si>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</si>
  <si>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</si>
  <si>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</si>
  <si>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</si>
  <si>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</si>
  <si>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</si>
  <si>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</si>
  <si>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</si>
  <si>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</si>
  <si>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</si>
  <si>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</si>
  <si>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</si>
  <si>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</si>
  <si>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</si>
  <si>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</si>
  <si>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</si>
  <si>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</si>
  <si>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</si>
  <si>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</si>
  <si>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</si>
  <si>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</si>
  <si>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</si>
  <si>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</si>
  <si>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</si>
  <si>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</si>
  <si>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</si>
  <si>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</si>
  <si>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</si>
  <si>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</si>
  <si>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</si>
  <si>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</si>
  <si>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</si>
  <si>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</si>
  <si>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</si>
  <si>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</si>
  <si>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</si>
  <si>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</si>
  <si>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</si>
  <si>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</si>
  <si>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</si>
  <si>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</si>
  <si>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</si>
  <si>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</si>
  <si>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</si>
  <si>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</si>
  <si>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</si>
  <si>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</si>
  <si>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</si>
  <si>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</si>
  <si>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</si>
  <si>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</si>
  <si>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</si>
  <si>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</si>
  <si>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</si>
  <si>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</si>
  <si>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</si>
  <si>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</si>
  <si>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</si>
  <si>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</si>
  <si>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</si>
  <si>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</si>
  <si>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</si>
  <si>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</si>
  <si>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</si>
  <si>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</si>
  <si>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</si>
  <si>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</si>
  <si>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</si>
  <si>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</si>
  <si>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</si>
  <si>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</si>
  <si>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</si>
  <si>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</si>
  <si>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</si>
  <si>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</si>
  <si>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</si>
  <si>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</si>
  <si>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</si>
  <si>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</si>
  <si>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</si>
  <si>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</si>
  <si>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</si>
  <si>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</si>
  <si>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</si>
  <si>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</si>
  <si>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</si>
  <si>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</si>
  <si>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</si>
  <si>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</si>
  <si>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</si>
  <si>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</si>
  <si>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</si>
  <si>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</si>
  <si>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</si>
  <si>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</si>
  <si>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</si>
  <si>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</si>
  <si>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</si>
  <si>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</si>
  <si>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</si>
  <si>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</si>
  <si>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</si>
  <si>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</si>
  <si>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</si>
  <si>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</si>
  <si>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</si>
  <si>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</si>
  <si>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</si>
  <si>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</si>
  <si>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</si>
  <si>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</si>
  <si>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</si>
  <si>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</si>
  <si>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</si>
  <si>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</si>
  <si>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</si>
  <si>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</si>
  <si>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</si>
  <si>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</si>
  <si>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</si>
  <si>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</si>
  <si>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</si>
  <si>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</si>
  <si>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</si>
  <si>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</si>
  <si>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</si>
  <si>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</si>
  <si>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</si>
  <si>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</si>
  <si>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</si>
  <si>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</si>
  <si>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</si>
  <si>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</si>
  <si>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</si>
  <si>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</si>
  <si>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</si>
  <si>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</si>
  <si>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</si>
  <si>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</si>
  <si>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</si>
  <si>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</si>
  <si>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</si>
  <si>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</si>
  <si>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</si>
  <si>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</si>
  <si>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</si>
  <si>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</si>
  <si>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</si>
  <si>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</si>
  <si>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</si>
  <si>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</si>
  <si>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</si>
  <si>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</si>
  <si>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</si>
  <si>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</si>
  <si>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</si>
  <si>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</si>
  <si>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</si>
  <si>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</si>
  <si>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</si>
  <si>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</si>
  <si>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</si>
  <si>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</si>
  <si>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</si>
  <si>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</si>
  <si>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</si>
  <si>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</si>
  <si>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</si>
  <si>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</si>
  <si>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</si>
  <si>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</si>
  <si>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</si>
  <si>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</si>
  <si>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</si>
  <si>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</si>
  <si>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</si>
  <si>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</si>
  <si>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</si>
  <si>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</si>
  <si>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</si>
  <si>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</si>
  <si>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</si>
  <si>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</si>
  <si>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</si>
  <si>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</si>
  <si>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</si>
  <si>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</si>
  <si>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</si>
  <si>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</si>
  <si>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</si>
  <si>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</si>
  <si>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</si>
  <si>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</si>
  <si>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</si>
  <si>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</si>
  <si>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</si>
  <si>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</si>
  <si>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</si>
  <si>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</si>
  <si>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</si>
  <si>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</si>
  <si>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</si>
  <si>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</si>
  <si>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</si>
  <si>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</si>
  <si>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</si>
  <si>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</si>
  <si>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</si>
  <si>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</si>
  <si>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</si>
  <si>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</si>
  <si>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</si>
  <si>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</si>
  <si>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</si>
  <si>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</si>
  <si>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</si>
  <si>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</si>
  <si>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</si>
  <si>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</si>
  <si>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</si>
  <si>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</si>
  <si>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</si>
  <si>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</si>
  <si>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</si>
  <si>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</si>
  <si>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</si>
  <si>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</si>
  <si>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</si>
  <si>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</si>
  <si>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</si>
  <si>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</si>
  <si>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</si>
  <si>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</si>
  <si>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</si>
  <si>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</si>
  <si>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</si>
  <si>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</si>
  <si>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</si>
  <si>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</si>
  <si>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</si>
  <si>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</si>
  <si>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</si>
  <si>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</si>
  <si>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</si>
  <si>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</si>
  <si>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</si>
  <si>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</si>
  <si>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</si>
  <si>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</si>
  <si>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</si>
  <si>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</si>
  <si>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</si>
  <si>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</si>
  <si>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</si>
  <si>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</si>
  <si>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</si>
  <si>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</si>
  <si>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</si>
  <si>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</si>
  <si>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</si>
  <si>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</si>
  <si>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</si>
  <si>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</si>
  <si>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</si>
  <si>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</si>
  <si>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</si>
  <si>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</si>
  <si>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</si>
  <si>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</si>
  <si>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</si>
  <si>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</si>
  <si>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</si>
  <si>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</si>
  <si>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</si>
  <si>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</si>
  <si>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</si>
  <si>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</si>
  <si>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</si>
  <si>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</si>
  <si>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</si>
  <si>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</si>
  <si>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</si>
  <si>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</si>
  <si>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</si>
  <si>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</si>
  <si>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</si>
  <si>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</si>
  <si>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</si>
  <si>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</si>
  <si>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</si>
  <si>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</si>
  <si>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</si>
  <si>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</si>
  <si>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</si>
  <si>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</si>
  <si>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</si>
  <si>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</si>
  <si>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</si>
  <si>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</si>
  <si>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</si>
  <si>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</si>
  <si>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</si>
  <si>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</si>
  <si>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</si>
  <si>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</si>
  <si>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</si>
  <si>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</si>
  <si>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</si>
  <si>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</si>
  <si>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</si>
  <si>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</si>
  <si>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</si>
  <si>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</si>
  <si>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</si>
  <si>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</si>
  <si>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</si>
  <si>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</si>
  <si>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</si>
  <si>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</si>
  <si>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</si>
  <si>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</si>
  <si>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</si>
  <si>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</si>
  <si>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</si>
  <si>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</si>
  <si>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</si>
  <si>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</si>
  <si>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</si>
  <si>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</si>
  <si>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</si>
  <si>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</si>
  <si>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</si>
  <si>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</si>
  <si>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</si>
  <si>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</si>
  <si>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</si>
  <si>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</si>
  <si>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</si>
  <si>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</si>
  <si>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</si>
  <si>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</si>
  <si>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</si>
  <si>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</si>
  <si>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</si>
  <si>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</si>
  <si>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</si>
  <si>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</si>
  <si>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</si>
  <si>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</si>
  <si>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</si>
  <si>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</si>
  <si>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</si>
  <si>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</si>
  <si>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</si>
  <si>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</si>
  <si>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</si>
  <si>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</si>
  <si>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</si>
  <si>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</si>
  <si>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</si>
  <si>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</si>
  <si>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</si>
  <si>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</si>
  <si>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</si>
  <si>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</si>
  <si>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</si>
  <si>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</si>
  <si>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</si>
  <si>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</si>
  <si>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</si>
  <si>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</si>
  <si>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</si>
  <si>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</si>
  <si>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</si>
  <si>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</si>
  <si>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</si>
  <si>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</si>
  <si>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</si>
  <si>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</si>
  <si>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</si>
  <si>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</si>
  <si>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</si>
  <si>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</si>
  <si>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</si>
  <si>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</si>
  <si>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</si>
  <si>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</si>
  <si>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</si>
  <si>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</si>
  <si>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</si>
  <si>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</si>
  <si>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</si>
  <si>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</si>
  <si>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</si>
  <si>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</si>
  <si>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</si>
  <si>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</si>
  <si>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</si>
  <si>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</si>
  <si>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</si>
  <si>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</si>
  <si>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</si>
  <si>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</si>
  <si>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</si>
  <si>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</si>
  <si>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</si>
  <si>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</si>
  <si>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</si>
  <si>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</si>
  <si>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</si>
  <si>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</si>
  <si>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</si>
  <si>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</si>
  <si>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</si>
  <si>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</si>
  <si>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</si>
  <si>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</si>
  <si>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</si>
  <si>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</si>
  <si>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</si>
  <si>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</si>
  <si>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</si>
  <si>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</si>
  <si>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</si>
  <si>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</si>
  <si>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</si>
  <si>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</si>
  <si>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</si>
  <si>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</si>
  <si>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</si>
  <si>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</si>
  <si>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</si>
  <si>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</si>
  <si>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</si>
  <si>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</si>
  <si>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</si>
  <si>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</si>
  <si>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</si>
  <si>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</si>
  <si>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</si>
  <si>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</si>
  <si>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</si>
  <si>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</si>
  <si>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</si>
  <si>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</si>
  <si>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</si>
  <si>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</si>
  <si>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</si>
  <si>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</si>
  <si>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</si>
  <si>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</si>
  <si>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</si>
  <si>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</si>
  <si>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</si>
  <si>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</si>
  <si>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</si>
  <si>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</si>
  <si>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</si>
  <si>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</si>
  <si>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</si>
  <si>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</si>
  <si>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</si>
  <si>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</si>
  <si>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</si>
  <si>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</si>
  <si>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</si>
  <si>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</si>
  <si>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</si>
  <si>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</si>
  <si>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</si>
  <si>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</si>
  <si>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</si>
  <si>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</si>
  <si>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</si>
  <si>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</si>
  <si>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</si>
  <si>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</si>
  <si>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</si>
  <si>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</si>
  <si>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</si>
  <si>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</si>
  <si>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</si>
  <si>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</si>
  <si>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</si>
  <si>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</si>
  <si>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</si>
  <si>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</si>
  <si>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</si>
  <si>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</si>
  <si>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</si>
  <si>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</si>
  <si>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</si>
  <si>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</si>
  <si>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</si>
  <si>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</si>
  <si>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</si>
  <si>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</si>
  <si>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</si>
  <si>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</si>
  <si>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</si>
  <si>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</si>
  <si>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</si>
  <si>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</si>
  <si>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</si>
  <si>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</si>
  <si>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</si>
  <si>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</si>
  <si>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</si>
  <si>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</si>
  <si>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</si>
  <si>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</si>
  <si>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</si>
  <si>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</si>
  <si>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</si>
  <si>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</si>
  <si>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</si>
  <si>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</si>
  <si>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</si>
  <si>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</si>
  <si>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</si>
  <si>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</si>
  <si>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</si>
  <si>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</si>
  <si>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</si>
  <si>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</si>
  <si>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</si>
  <si>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</si>
  <si>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</si>
  <si>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</si>
  <si>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</si>
  <si>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</si>
  <si>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</si>
  <si>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</si>
  <si>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</si>
  <si>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</si>
  <si>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</si>
  <si>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</si>
  <si>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</si>
  <si>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</si>
  <si>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</si>
  <si>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</si>
  <si>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</si>
  <si>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</si>
  <si>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</si>
  <si>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</si>
  <si>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</si>
  <si>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</si>
  <si>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</si>
  <si>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</si>
  <si>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</si>
  <si>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</si>
  <si>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</si>
  <si>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</si>
  <si>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</si>
  <si>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</si>
  <si>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</si>
  <si>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</si>
  <si>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</si>
  <si>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</si>
  <si>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</si>
  <si>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</si>
  <si>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</si>
  <si>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</si>
  <si>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</si>
  <si>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</si>
  <si>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</si>
  <si>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</si>
  <si>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</si>
  <si>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</si>
  <si>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</si>
  <si>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</si>
  <si>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</si>
  <si>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</si>
  <si>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</si>
  <si>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</si>
  <si>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</si>
  <si>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</si>
  <si>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</si>
  <si>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</si>
  <si>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</si>
  <si>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</si>
  <si>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</si>
  <si>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</si>
  <si>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</si>
  <si>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</si>
  <si>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</si>
  <si>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</si>
  <si>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</si>
  <si>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</si>
  <si>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</si>
  <si>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</si>
  <si>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</si>
  <si>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</si>
  <si>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</si>
  <si>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</si>
  <si>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</si>
  <si>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</si>
  <si>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</si>
  <si>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</si>
  <si>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</si>
  <si>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</si>
  <si>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</si>
  <si>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</si>
  <si>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</si>
  <si>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</si>
  <si>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</si>
  <si>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</si>
  <si>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</si>
  <si>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</si>
  <si>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</si>
  <si>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</si>
  <si>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</si>
  <si>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</si>
  <si>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</si>
  <si>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</si>
  <si>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</si>
  <si>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</si>
  <si>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</si>
  <si>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</si>
  <si>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</si>
  <si>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</si>
  <si>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</si>
  <si>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</si>
  <si>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</si>
  <si>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</si>
  <si>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</si>
  <si>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</si>
  <si>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</si>
  <si>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</si>
  <si>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</si>
  <si>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</si>
  <si>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</si>
  <si>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</si>
  <si>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</si>
  <si>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</si>
  <si>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</si>
  <si>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</si>
  <si>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</si>
  <si>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</si>
  <si>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</si>
  <si>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</si>
  <si>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</si>
  <si>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</si>
  <si>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</si>
  <si>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</si>
  <si>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</si>
  <si>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</si>
  <si>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</si>
  <si>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</si>
  <si>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</si>
  <si>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</si>
  <si>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</si>
  <si>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</si>
  <si>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</si>
  <si>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</si>
  <si>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</si>
  <si>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</si>
  <si>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</si>
  <si>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</si>
  <si>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</si>
  <si>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</si>
  <si>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</si>
  <si>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</si>
  <si>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</si>
  <si>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</si>
  <si>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</si>
  <si>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</si>
  <si>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</si>
  <si>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</si>
  <si>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</si>
  <si>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</si>
  <si>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</si>
  <si>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</si>
  <si>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</si>
  <si>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</si>
  <si>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</si>
  <si>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</si>
  <si>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</si>
  <si>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</si>
  <si>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</si>
  <si>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</si>
  <si>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</si>
  <si>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</si>
  <si>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</si>
  <si>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</si>
  <si>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</si>
  <si>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</si>
  <si>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</si>
  <si>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</si>
  <si>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</si>
  <si>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</si>
  <si>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</si>
  <si>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</si>
  <si>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</si>
  <si>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</si>
  <si>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</si>
  <si>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</si>
  <si>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</si>
  <si>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</si>
  <si>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</si>
  <si>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</si>
  <si>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</si>
  <si>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</si>
  <si>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</si>
  <si>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</si>
  <si>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</si>
  <si>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</si>
  <si>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</si>
  <si>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</si>
  <si>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</si>
  <si>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</si>
  <si>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</si>
  <si>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</si>
  <si>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</si>
  <si>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</si>
  <si>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</si>
  <si>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</si>
  <si>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</si>
  <si>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</si>
  <si>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</si>
  <si>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</si>
  <si>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</si>
  <si>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</si>
  <si>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</si>
  <si>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</si>
  <si>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</si>
  <si>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</si>
  <si>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</si>
  <si>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</si>
  <si>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</si>
  <si>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</si>
  <si>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</si>
  <si>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</si>
  <si>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</si>
  <si>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</si>
  <si>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</si>
  <si>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</si>
  <si>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</si>
  <si>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</si>
  <si>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</si>
  <si>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</si>
  <si>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</si>
  <si>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</si>
  <si>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</si>
  <si>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</si>
  <si>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</si>
  <si>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</si>
  <si>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</si>
  <si>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</si>
  <si>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</si>
  <si>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</si>
  <si>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</si>
  <si>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</si>
  <si>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</si>
  <si>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</si>
  <si>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</si>
  <si>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</si>
  <si>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</si>
  <si>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</si>
  <si>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</si>
  <si>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</si>
  <si>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</si>
  <si>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</si>
  <si>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</si>
  <si>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</si>
  <si>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</si>
  <si>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</si>
  <si>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</si>
  <si>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</si>
  <si>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</si>
  <si>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</si>
  <si>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</si>
  <si>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</si>
  <si>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</si>
  <si>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</si>
  <si>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</si>
  <si>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</si>
  <si>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</si>
  <si>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</si>
  <si>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</si>
  <si>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</si>
  <si>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</si>
  <si>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</si>
  <si>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</si>
  <si>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</si>
  <si>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</si>
  <si>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</si>
  <si>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</si>
  <si>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</si>
  <si>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</si>
  <si>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</si>
  <si>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</si>
  <si>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</si>
  <si>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</si>
  <si>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</si>
  <si>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</si>
  <si>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</si>
  <si>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</si>
  <si>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</si>
  <si>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</si>
  <si>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</si>
  <si>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</si>
  <si>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</si>
  <si>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</si>
  <si>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</si>
  <si>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</si>
  <si>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</si>
  <si>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</si>
  <si>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</si>
  <si>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</si>
  <si>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</si>
  <si>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</si>
  <si>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</si>
  <si>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</si>
  <si>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</si>
  <si>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</si>
  <si>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</si>
  <si>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</si>
  <si>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</si>
  <si>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</si>
  <si>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</si>
  <si>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</si>
  <si>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</si>
  <si>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</si>
  <si>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</si>
  <si>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</si>
  <si>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</si>
  <si>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</si>
  <si>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</si>
  <si>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</si>
  <si>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</si>
  <si>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</si>
  <si>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</si>
  <si>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</si>
  <si>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</si>
  <si>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</si>
  <si>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</si>
  <si>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</si>
  <si>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</si>
  <si>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</si>
  <si>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</si>
  <si>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</si>
  <si>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</si>
  <si>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</si>
  <si>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</si>
  <si>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</si>
  <si>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</si>
  <si>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</si>
  <si>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</si>
  <si>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</si>
  <si>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</si>
  <si>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</si>
  <si>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</si>
  <si>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</si>
  <si>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</si>
  <si>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</si>
  <si>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</si>
  <si>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</si>
  <si>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</si>
  <si>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</si>
  <si>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</si>
  <si>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</si>
  <si>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</si>
  <si>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</si>
  <si>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</si>
  <si>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</si>
  <si>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</si>
  <si>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</si>
  <si>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</si>
  <si>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</si>
  <si>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</si>
  <si>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</si>
  <si>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</si>
  <si>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</si>
  <si>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</si>
  <si>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</si>
  <si>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</si>
  <si>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</si>
  <si>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</si>
  <si>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</si>
  <si>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</si>
  <si>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</si>
  <si>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</si>
  <si>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</si>
  <si>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</si>
  <si>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</si>
  <si>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</si>
  <si>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</si>
  <si>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</si>
  <si>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</si>
  <si>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</si>
  <si>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</si>
  <si>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</si>
  <si>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</si>
  <si>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</si>
  <si>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</si>
  <si>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</si>
  <si>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</si>
  <si>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</si>
  <si>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</si>
  <si>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</si>
  <si>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</si>
  <si>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</si>
  <si>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</si>
  <si>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</si>
  <si>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</si>
  <si>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</si>
  <si>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</si>
  <si>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</si>
  <si>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</si>
  <si>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</si>
  <si>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</si>
  <si>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</si>
  <si>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</si>
  <si>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</si>
  <si>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</si>
  <si>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</si>
  <si>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</si>
  <si>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</si>
  <si>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</si>
  <si>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</si>
  <si>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</si>
  <si>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</si>
  <si>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</si>
  <si>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</si>
  <si>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</si>
  <si>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</si>
  <si>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</si>
  <si>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</si>
  <si>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</si>
  <si>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</si>
  <si>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</si>
  <si>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</si>
  <si>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</si>
  <si>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</si>
  <si>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</si>
  <si>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</si>
  <si>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</si>
  <si>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</si>
  <si>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</si>
  <si>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</si>
  <si>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</si>
  <si>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</si>
  <si>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</si>
  <si>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</si>
  <si>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</si>
  <si>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</si>
  <si>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</si>
  <si>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</si>
  <si>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</si>
  <si>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</si>
  <si>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</si>
  <si>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</si>
  <si>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</si>
  <si>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</si>
  <si>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</si>
  <si>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</si>
  <si>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</si>
  <si>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</si>
  <si>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</si>
  <si>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</si>
  <si>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</si>
  <si>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</si>
  <si>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</si>
  <si>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</si>
  <si>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</si>
  <si>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</si>
  <si>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</si>
  <si>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</si>
  <si>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</si>
  <si>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</si>
  <si>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</si>
  <si>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</si>
  <si>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</si>
  <si>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</si>
  <si>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</si>
  <si>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</si>
  <si>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</si>
  <si>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</si>
  <si>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</si>
  <si>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</si>
  <si>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</si>
  <si>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</si>
  <si>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</si>
  <si>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</si>
  <si>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</si>
  <si>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</si>
  <si>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</si>
  <si>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</si>
  <si>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</si>
  <si>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</si>
  <si>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</si>
  <si>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</si>
  <si>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</si>
  <si>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</si>
  <si>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</si>
  <si>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</si>
  <si>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</si>
  <si>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</si>
  <si>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</si>
  <si>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</si>
  <si>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</si>
  <si>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</si>
  <si>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</si>
  <si>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</si>
  <si>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</si>
  <si>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</si>
  <si>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</si>
  <si>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</si>
  <si>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</si>
  <si>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</si>
  <si>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</si>
  <si>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</si>
  <si>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</si>
  <si>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</si>
  <si>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</si>
  <si>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</si>
  <si>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</si>
  <si>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</si>
  <si>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</si>
  <si>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</si>
  <si>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</si>
  <si>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</si>
  <si>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</si>
  <si>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</si>
  <si>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</si>
  <si>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</si>
  <si>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</si>
  <si>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</si>
  <si>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</si>
  <si>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</si>
  <si>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</si>
  <si>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</si>
  <si>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</si>
  <si>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</si>
  <si>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</si>
  <si>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</si>
  <si>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</si>
  <si>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</si>
  <si>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</si>
  <si>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</si>
  <si>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</si>
  <si>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</si>
  <si>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</si>
  <si>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</si>
  <si>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</si>
  <si>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</si>
  <si>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</si>
  <si>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</si>
  <si>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</si>
  <si>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</si>
  <si>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</si>
  <si>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</si>
  <si>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</si>
  <si>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</si>
  <si>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</si>
  <si>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</si>
  <si>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</si>
  <si>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</si>
  <si>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</si>
  <si>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</si>
  <si>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</si>
  <si>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</si>
  <si>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</si>
  <si>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</si>
  <si>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</si>
  <si>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</si>
  <si>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</si>
  <si>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</si>
  <si>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</si>
  <si>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</si>
  <si>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</si>
  <si>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</si>
  <si>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</si>
  <si>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</si>
  <si>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</si>
  <si>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</si>
  <si>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</si>
  <si>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</si>
  <si>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</si>
  <si>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</si>
  <si>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</si>
  <si>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</si>
  <si>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</si>
  <si>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</si>
  <si>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</si>
  <si>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</si>
  <si>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</si>
  <si>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</si>
  <si>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</si>
  <si>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</si>
  <si>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</si>
  <si>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</si>
  <si>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</si>
  <si>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</si>
  <si>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</si>
  <si>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</si>
  <si>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</si>
  <si>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</si>
  <si>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</si>
  <si>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</si>
  <si>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</si>
  <si>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</si>
  <si>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</si>
  <si>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</si>
  <si>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</si>
  <si>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</si>
  <si>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</si>
  <si>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</si>
  <si>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</si>
  <si>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</si>
  <si>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</si>
  <si>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</si>
  <si>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</si>
  <si>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</si>
  <si>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</si>
  <si>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</si>
  <si>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</si>
  <si>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</si>
  <si>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</si>
  <si>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</si>
  <si>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</si>
  <si>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</si>
  <si>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</si>
  <si>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</si>
  <si>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</si>
  <si>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</si>
  <si>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</si>
  <si>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</si>
  <si>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</si>
  <si>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</si>
  <si>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</si>
  <si>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</si>
  <si>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</si>
  <si>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</si>
  <si>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</si>
  <si>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</si>
  <si>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</si>
  <si>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</si>
  <si>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</si>
  <si>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</si>
  <si>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</si>
  <si>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</si>
  <si>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</si>
  <si>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</si>
  <si>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</si>
  <si>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</si>
  <si>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</si>
  <si>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</si>
  <si>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</si>
  <si>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</si>
  <si>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</si>
  <si>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</si>
  <si>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</si>
  <si>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</si>
  <si>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</si>
  <si>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</si>
  <si>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</si>
  <si>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</si>
  <si>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</si>
  <si>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</si>
  <si>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</si>
  <si>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</si>
  <si>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</si>
  <si>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</si>
  <si>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</si>
  <si>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</si>
  <si>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</si>
  <si>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</si>
  <si>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</si>
  <si>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</si>
  <si>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</si>
  <si>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</si>
  <si>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</si>
  <si>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</si>
  <si>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</si>
  <si>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</si>
  <si>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</si>
  <si>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</si>
  <si>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</si>
  <si>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</si>
  <si>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</si>
  <si>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</si>
  <si>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</si>
  <si>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</si>
  <si>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</si>
  <si>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</si>
  <si>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</si>
  <si>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</si>
  <si>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</si>
  <si>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</si>
  <si>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</si>
  <si>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</si>
  <si>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</si>
  <si>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</si>
  <si>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</si>
  <si>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</si>
  <si>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</si>
  <si>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</si>
  <si>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</si>
  <si>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</si>
  <si>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</si>
  <si>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</si>
  <si>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</si>
  <si>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</si>
  <si>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</si>
  <si>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</si>
  <si>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</si>
  <si>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</si>
  <si>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</si>
  <si>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</si>
  <si>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</si>
  <si>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</si>
  <si>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</si>
  <si>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</si>
  <si>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</si>
  <si>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</si>
  <si>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</si>
  <si>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</si>
  <si>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</si>
  <si>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</si>
  <si>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</si>
  <si>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</si>
  <si>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</si>
  <si>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</si>
  <si>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</si>
  <si>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</si>
  <si>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</si>
  <si>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</si>
  <si>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</si>
  <si>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</si>
  <si>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</si>
  <si>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</si>
  <si>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</si>
  <si>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</si>
  <si>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</si>
  <si>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</si>
  <si>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</si>
  <si>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</si>
  <si>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</si>
  <si>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</si>
  <si>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</si>
  <si>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</si>
  <si>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</si>
  <si>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</si>
  <si>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</si>
  <si>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</si>
  <si>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</si>
  <si>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</si>
  <si>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</si>
  <si>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</si>
  <si>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</si>
  <si>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</si>
  <si>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</si>
  <si>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</si>
  <si>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</si>
  <si>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</si>
  <si>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</si>
  <si>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</si>
  <si>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</si>
  <si>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</si>
  <si>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</si>
  <si>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</si>
  <si>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</si>
  <si>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</si>
  <si>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</si>
  <si>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</si>
  <si>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</si>
  <si>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</si>
  <si>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</si>
  <si>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</si>
  <si>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</si>
  <si>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</si>
  <si>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</si>
  <si>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</si>
  <si>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</si>
  <si>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</si>
  <si>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</si>
  <si>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</si>
  <si>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</si>
  <si>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</si>
  <si>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</si>
  <si>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</si>
  <si>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</si>
  <si>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</si>
  <si>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</si>
  <si>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</si>
  <si>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</si>
  <si>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</si>
  <si>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</si>
  <si>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</si>
  <si>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</si>
  <si>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</si>
  <si>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</si>
  <si>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</si>
  <si>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</si>
  <si>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</si>
  <si>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</si>
  <si>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</si>
  <si>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</si>
  <si>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</si>
  <si>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</si>
  <si>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</si>
  <si>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</si>
  <si>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</si>
  <si>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</si>
  <si>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</si>
  <si>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</si>
  <si>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</si>
  <si>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</si>
  <si>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</si>
  <si>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</si>
  <si>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</si>
  <si>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</si>
  <si>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</si>
  <si>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</si>
  <si>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</si>
  <si>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</si>
  <si>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</si>
  <si>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</si>
  <si>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</si>
  <si>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</si>
  <si>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</si>
  <si>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</si>
  <si>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</si>
  <si>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</si>
  <si>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</si>
  <si>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</si>
  <si>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</si>
  <si>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</si>
  <si>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</si>
  <si>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</si>
  <si>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</si>
  <si>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</si>
  <si>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</si>
  <si>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</si>
  <si>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</si>
  <si>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</si>
  <si>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</si>
  <si>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</si>
  <si>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</si>
  <si>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</si>
  <si>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</si>
  <si>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</si>
  <si>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</si>
  <si>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</si>
  <si>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</si>
  <si>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</si>
  <si>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</si>
  <si>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</si>
  <si>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</si>
  <si>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</si>
  <si>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</si>
  <si>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</si>
  <si>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</si>
  <si>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</si>
  <si>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</si>
  <si>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</si>
  <si>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</si>
  <si>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</si>
  <si>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</si>
  <si>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</si>
  <si>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</si>
  <si>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</si>
  <si>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</si>
  <si>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</si>
  <si>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</si>
  <si>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</si>
  <si>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</si>
  <si>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</si>
  <si>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</si>
  <si>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</si>
  <si>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</si>
  <si>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</si>
  <si>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</si>
  <si>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</si>
  <si>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</si>
  <si>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</si>
  <si>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</si>
  <si>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</si>
  <si>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</si>
  <si>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</si>
  <si>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</si>
  <si>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</si>
  <si>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</si>
  <si>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</si>
  <si>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</si>
  <si>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</si>
  <si>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</si>
  <si>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</si>
  <si>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</si>
  <si>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</si>
  <si>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</si>
  <si>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</si>
  <si>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</si>
  <si>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</si>
  <si>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</si>
  <si>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</si>
  <si>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</si>
  <si>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</si>
  <si>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</si>
  <si>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</si>
  <si>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</si>
  <si>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</si>
  <si>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</si>
  <si>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</si>
  <si>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</si>
  <si>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</si>
  <si>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</si>
  <si>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</si>
  <si>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</si>
  <si>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</si>
  <si>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</si>
  <si>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</si>
  <si>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</si>
  <si>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</si>
  <si>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</si>
  <si>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</si>
  <si>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</si>
  <si>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</si>
  <si>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</si>
  <si>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</si>
  <si>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</si>
  <si>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</si>
  <si>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</si>
  <si>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</si>
  <si>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</si>
  <si>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</si>
  <si>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</si>
  <si>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</si>
  <si>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</si>
  <si>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</si>
  <si>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</si>
  <si>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</si>
  <si>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</si>
  <si>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</si>
  <si>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</si>
  <si>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</si>
  <si>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</si>
  <si>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</si>
  <si>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</si>
  <si>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</si>
  <si>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</si>
  <si>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</si>
  <si>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</si>
  <si>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</si>
  <si>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</si>
  <si>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</si>
  <si>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</si>
  <si>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</si>
  <si>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</si>
  <si>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</si>
  <si>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</si>
  <si>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</si>
  <si>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</si>
  <si>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</si>
  <si>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</si>
  <si>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</si>
  <si>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</si>
  <si>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</si>
  <si>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</si>
  <si>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</si>
  <si>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</si>
  <si>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</si>
  <si>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</si>
  <si>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</si>
  <si>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</si>
  <si>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</si>
  <si>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</si>
  <si>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</si>
  <si>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</si>
  <si>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</si>
  <si>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</si>
  <si>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</si>
  <si>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</si>
  <si>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</si>
  <si>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</si>
  <si>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</si>
  <si>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</si>
  <si>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</si>
  <si>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</si>
  <si>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</si>
  <si>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</si>
  <si>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</si>
  <si>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</si>
  <si>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</si>
  <si>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</si>
  <si>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</si>
  <si>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</si>
  <si>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</si>
  <si>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</si>
  <si>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</si>
  <si>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</si>
  <si>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</si>
  <si>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</si>
  <si>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</si>
  <si>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</si>
  <si>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</si>
  <si>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</si>
  <si>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</si>
  <si>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</si>
  <si>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</si>
  <si>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</si>
  <si>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</si>
  <si>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</si>
  <si>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</si>
  <si>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</si>
  <si>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</si>
  <si>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</si>
  <si>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</si>
  <si>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</si>
  <si>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</si>
  <si>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</si>
  <si>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</si>
  <si>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</si>
  <si>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</si>
  <si>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</si>
  <si>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</si>
  <si>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</si>
  <si>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</si>
  <si>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</si>
  <si>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</si>
  <si>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</si>
  <si>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</si>
  <si>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</si>
  <si>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</si>
  <si>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</si>
  <si>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</si>
  <si>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</si>
  <si>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</si>
  <si>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</si>
  <si>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</si>
  <si>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</si>
  <si>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</si>
  <si>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</si>
  <si>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</si>
  <si>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</si>
  <si>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</si>
  <si>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</si>
  <si>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</si>
  <si>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</si>
  <si>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</si>
  <si>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</si>
  <si>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</si>
  <si>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</si>
  <si>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</si>
  <si>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</si>
  <si>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</si>
  <si>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</si>
  <si>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</si>
  <si>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</si>
  <si>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</si>
  <si>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</si>
  <si>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</si>
  <si>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</si>
  <si>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</si>
  <si>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</si>
  <si>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</si>
  <si>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</si>
  <si>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</si>
  <si>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</si>
  <si>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</si>
  <si>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</si>
  <si>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</si>
  <si>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</si>
  <si>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</si>
  <si>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</si>
  <si>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</si>
  <si>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</si>
  <si>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</si>
  <si>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</si>
  <si>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</si>
  <si>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</si>
  <si>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</si>
  <si>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</si>
  <si>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</si>
  <si>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</si>
  <si>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</si>
  <si>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</si>
  <si>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</si>
  <si>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</si>
  <si>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</si>
  <si>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</si>
  <si>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</si>
  <si>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</si>
  <si>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</si>
  <si>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</si>
  <si>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</si>
  <si>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</si>
  <si>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</si>
  <si>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</si>
  <si>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</si>
  <si>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</si>
  <si>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</si>
  <si>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</si>
  <si>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</si>
  <si>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</si>
  <si>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</si>
  <si>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</si>
  <si>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</si>
  <si>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</si>
  <si>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</si>
  <si>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</si>
  <si>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</si>
  <si>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</si>
  <si>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</si>
  <si>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</si>
  <si>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</si>
  <si>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</si>
  <si>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</si>
  <si>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</si>
  <si>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</si>
  <si>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</si>
  <si>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</si>
  <si>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</si>
  <si>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</si>
  <si>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</si>
  <si>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</si>
  <si>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</si>
  <si>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</si>
  <si>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</si>
  <si>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</si>
  <si>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</si>
  <si>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</si>
  <si>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</si>
  <si>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</si>
  <si>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</si>
  <si>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</si>
  <si>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</si>
  <si>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</si>
  <si>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</si>
  <si>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</si>
  <si>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</si>
  <si>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</si>
  <si>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</si>
  <si>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</si>
  <si>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</si>
  <si>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</si>
  <si>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</si>
  <si>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</si>
  <si>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</si>
  <si>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</si>
  <si>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</si>
  <si>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</si>
  <si>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</si>
  <si>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</si>
  <si>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</si>
  <si>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</si>
  <si>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</si>
  <si>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</si>
  <si>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</si>
  <si>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</si>
  <si>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</si>
  <si>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</si>
  <si>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</si>
  <si>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</si>
  <si>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</si>
  <si>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</si>
  <si>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</si>
  <si>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</si>
  <si>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</si>
  <si>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</si>
  <si>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</si>
  <si>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</si>
  <si>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</si>
  <si>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</si>
  <si>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</si>
  <si>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</si>
  <si>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</si>
  <si>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</si>
  <si>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</si>
  <si>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</si>
  <si>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</si>
  <si>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</si>
  <si>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</si>
  <si>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</si>
  <si>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</si>
  <si>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</si>
  <si>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</si>
  <si>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</si>
  <si>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</si>
  <si>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</si>
  <si>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</si>
  <si>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</si>
  <si>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</si>
  <si>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</si>
  <si>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</si>
  <si>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</si>
  <si>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</si>
  <si>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</si>
  <si>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</si>
  <si>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</si>
  <si>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</si>
  <si>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</si>
  <si>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</si>
  <si>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</si>
  <si>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</si>
  <si>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</si>
  <si>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</si>
  <si>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</si>
  <si>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</si>
  <si>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</si>
  <si>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</si>
  <si>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</si>
  <si>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</si>
  <si>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</si>
  <si>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</si>
  <si>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</si>
  <si>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</si>
  <si>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</si>
  <si>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</si>
  <si>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</si>
  <si>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</si>
  <si>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</si>
  <si>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</si>
  <si>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</si>
  <si>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</si>
  <si>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</si>
  <si>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</si>
  <si>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</si>
  <si>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</si>
  <si>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</si>
  <si>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</si>
  <si>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</si>
  <si>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</si>
  <si>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</si>
  <si>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</si>
  <si>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</si>
  <si>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</si>
  <si>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</si>
  <si>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</si>
  <si>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</si>
  <si>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</si>
  <si>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</si>
  <si>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</si>
  <si>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</si>
  <si>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</si>
  <si>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</si>
  <si>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</si>
  <si>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</si>
  <si>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</si>
  <si>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</si>
  <si>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</si>
  <si>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</si>
  <si>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</si>
  <si>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</si>
  <si>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</si>
  <si>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</si>
  <si>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</si>
  <si>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</si>
  <si>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</si>
  <si>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</si>
  <si>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</si>
  <si>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</si>
  <si>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</si>
  <si>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</si>
  <si>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</si>
  <si>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</si>
  <si>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</si>
  <si>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</si>
  <si>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</si>
  <si>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</si>
  <si>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</si>
  <si>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</si>
  <si>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</si>
  <si>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</si>
  <si>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</si>
  <si>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</si>
  <si>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</si>
  <si>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</si>
  <si>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</si>
  <si>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</si>
  <si>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</si>
  <si>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</si>
  <si>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</si>
  <si>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</si>
  <si>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</si>
  <si>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</si>
  <si>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</si>
  <si>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</si>
  <si>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</si>
  <si>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</si>
  <si>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</si>
  <si>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</si>
  <si>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</si>
  <si>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</si>
  <si>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</si>
  <si>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</si>
  <si>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</si>
  <si>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</si>
  <si>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</si>
  <si>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</si>
  <si>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</si>
  <si>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</si>
  <si>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</si>
  <si>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</si>
  <si>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</si>
  <si>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</si>
  <si>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</si>
  <si>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</si>
  <si>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</si>
  <si>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</si>
  <si>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</si>
  <si>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</si>
  <si>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</si>
  <si>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</si>
  <si>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</si>
  <si>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</si>
  <si>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</si>
  <si>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</si>
  <si>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</si>
  <si>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</si>
  <si>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</si>
  <si>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</si>
  <si>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</si>
  <si>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</si>
  <si>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</si>
  <si>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</si>
  <si>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</si>
  <si>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</si>
  <si>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</si>
  <si>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</si>
  <si>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</si>
  <si>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</si>
  <si>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</si>
  <si>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</si>
  <si>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</si>
  <si>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</si>
  <si>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</si>
  <si>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</si>
  <si>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</si>
  <si>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</si>
  <si>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</si>
  <si>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</si>
  <si>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</si>
  <si>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</si>
  <si>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</si>
  <si>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</si>
  <si>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</si>
  <si>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</si>
  <si>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</si>
  <si>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</si>
  <si>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</si>
  <si>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</si>
  <si>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</si>
  <si>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</si>
  <si>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</si>
  <si>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</si>
  <si>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</si>
  <si>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</si>
  <si>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</si>
  <si>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</si>
  <si>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</si>
  <si>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</si>
  <si>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</si>
  <si>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</si>
  <si>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</si>
  <si>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</si>
  <si>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</si>
  <si>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</si>
  <si>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</si>
  <si>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</si>
  <si>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</si>
  <si>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</si>
  <si>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</si>
  <si>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</si>
  <si>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</si>
  <si>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</si>
  <si>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</si>
  <si>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</si>
  <si>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</si>
  <si>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</si>
  <si>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</si>
  <si>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</si>
  <si>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</si>
  <si>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</si>
  <si>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</si>
  <si>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</si>
  <si>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</si>
  <si>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</si>
  <si>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</si>
  <si>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</si>
  <si>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</si>
  <si>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</si>
  <si>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</si>
  <si>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</si>
  <si>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</si>
  <si>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</si>
  <si>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</si>
  <si>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</si>
  <si>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</si>
  <si>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</si>
  <si>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</si>
  <si>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</si>
  <si>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</si>
  <si>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</si>
  <si>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</si>
  <si>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</si>
  <si>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</si>
  <si>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</si>
  <si>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</si>
  <si>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</si>
  <si>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</si>
  <si>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</si>
  <si>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</si>
  <si>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</si>
  <si>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</si>
  <si>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</si>
  <si>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</si>
  <si>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</si>
  <si>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</si>
  <si>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</si>
  <si>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</si>
  <si>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</si>
  <si>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</si>
  <si>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</si>
  <si>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</si>
  <si>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</si>
  <si>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</si>
  <si>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</si>
  <si>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</si>
  <si>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</si>
  <si>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</si>
  <si>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</si>
  <si>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</si>
  <si>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</si>
  <si>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</si>
  <si>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</si>
  <si>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</si>
  <si>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</si>
  <si>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</si>
  <si>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</si>
  <si>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</si>
  <si>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</si>
  <si>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</si>
  <si>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</si>
  <si>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</si>
  <si>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</si>
  <si>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</si>
  <si>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</si>
  <si>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</si>
  <si>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</si>
  <si>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</si>
  <si>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</si>
  <si>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</si>
  <si>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</si>
  <si>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</si>
  <si>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</si>
  <si>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</si>
  <si>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</si>
  <si>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</si>
  <si>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</si>
  <si>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</si>
  <si>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</si>
  <si>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</si>
  <si>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</si>
  <si>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</si>
  <si>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</si>
  <si>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</si>
  <si>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</si>
  <si>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</si>
  <si>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</si>
  <si>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</si>
  <si>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</si>
  <si>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</si>
  <si>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</si>
  <si>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</si>
  <si>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</si>
  <si>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</si>
  <si>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</si>
  <si>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</si>
  <si>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</si>
  <si>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</si>
  <si>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</si>
  <si>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</si>
  <si>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</si>
  <si>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</si>
  <si>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</si>
  <si>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</si>
  <si>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</si>
  <si>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</si>
  <si>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</si>
  <si>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</si>
  <si>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</si>
  <si>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</si>
  <si>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</si>
  <si>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</si>
  <si>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</si>
  <si>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</si>
  <si>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</si>
  <si>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</si>
  <si>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</si>
  <si>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</si>
  <si>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</si>
  <si>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</si>
  <si>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</si>
  <si>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</si>
  <si>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</si>
  <si>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</si>
  <si>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</si>
  <si>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</si>
  <si>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</si>
  <si>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</si>
  <si>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</si>
  <si>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</si>
  <si>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</si>
  <si>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</si>
  <si>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</si>
  <si>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</si>
  <si>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</si>
  <si>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</si>
  <si>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</si>
  <si>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</si>
  <si>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</si>
  <si>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</si>
  <si>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</si>
  <si>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</si>
  <si>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</si>
  <si>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</si>
  <si>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</si>
  <si>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</si>
  <si>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</si>
  <si>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</si>
  <si>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</si>
  <si>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</si>
  <si>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</si>
  <si>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</si>
  <si>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</si>
  <si>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</si>
  <si>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</si>
  <si>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</si>
  <si>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</si>
  <si>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</si>
  <si>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</si>
  <si>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</si>
  <si>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</si>
  <si>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</si>
  <si>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</si>
  <si>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</si>
  <si>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</si>
  <si>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</si>
  <si>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</si>
  <si>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</si>
  <si>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</si>
  <si>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</si>
  <si>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</si>
  <si>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</si>
  <si>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</si>
  <si>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</si>
  <si>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</si>
  <si>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</si>
  <si>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</si>
  <si>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</si>
  <si>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</si>
  <si>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</si>
  <si>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</si>
  <si>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</si>
  <si>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</si>
  <si>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</si>
  <si>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</si>
  <si>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</si>
  <si>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</si>
  <si>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</si>
  <si>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</si>
  <si>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</si>
  <si>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</si>
  <si>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</si>
  <si>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</si>
  <si>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</si>
  <si>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</si>
  <si>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</si>
  <si>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</si>
  <si>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</si>
  <si>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</si>
  <si>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</si>
  <si>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</si>
  <si>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</si>
  <si>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</si>
  <si>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</si>
  <si>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</si>
  <si>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</si>
  <si>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</si>
  <si>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</si>
  <si>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</si>
  <si>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</si>
  <si>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</si>
  <si>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</si>
  <si>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</si>
  <si>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</si>
  <si>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</si>
  <si>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</si>
  <si>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</si>
  <si>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</si>
  <si>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</si>
  <si>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</si>
  <si>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</si>
  <si>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</si>
  <si>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</si>
  <si>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</si>
  <si>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</si>
  <si>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</si>
  <si>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</si>
  <si>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</si>
  <si>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</si>
  <si>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</si>
  <si>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</si>
  <si>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</si>
  <si>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</si>
  <si>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</si>
  <si>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</si>
  <si>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</si>
  <si>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</si>
  <si>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</si>
  <si>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</si>
  <si>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</si>
  <si>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</si>
  <si>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</si>
  <si>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</si>
  <si>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</si>
  <si>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</si>
  <si>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</si>
  <si>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</si>
  <si>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</si>
  <si>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</si>
  <si>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</si>
  <si>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</si>
  <si>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</si>
  <si>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</si>
  <si>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</si>
  <si>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</si>
  <si>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</si>
  <si>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</si>
  <si>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</si>
  <si>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</si>
  <si>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</si>
  <si>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</si>
  <si>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</si>
  <si>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</si>
  <si>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</si>
  <si>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</si>
  <si>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</si>
  <si>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</si>
  <si>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</si>
  <si>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</si>
  <si>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</si>
  <si>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</si>
  <si>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</si>
  <si>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</si>
  <si>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</si>
  <si>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</si>
  <si>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</si>
  <si>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</si>
  <si>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</si>
  <si>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</si>
  <si>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</si>
  <si>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</si>
  <si>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</si>
  <si>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</si>
  <si>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</si>
  <si>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</si>
  <si>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</si>
  <si>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</si>
  <si>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</si>
  <si>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</si>
  <si>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</si>
  <si>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</si>
  <si>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</si>
  <si>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</si>
  <si>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</si>
  <si>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</si>
  <si>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</si>
  <si>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</si>
  <si>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</si>
  <si>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</si>
  <si>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</si>
  <si>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</si>
  <si>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</si>
  <si>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</si>
  <si>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</si>
  <si>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</si>
  <si>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</si>
  <si>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</si>
  <si>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</si>
  <si>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</si>
  <si>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</si>
  <si>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</si>
  <si>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</si>
  <si>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</si>
  <si>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</si>
  <si>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</si>
  <si>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</si>
  <si>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</si>
  <si>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</si>
  <si>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</si>
  <si>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</si>
  <si>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</si>
  <si>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</si>
  <si>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</si>
  <si>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</si>
  <si>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</si>
  <si>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</si>
  <si>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</si>
  <si>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</si>
  <si>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</si>
  <si>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</si>
  <si>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</si>
  <si>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</si>
  <si>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</si>
  <si>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</si>
  <si>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</si>
  <si>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</si>
  <si>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</si>
  <si>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</si>
  <si>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</si>
  <si>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</si>
  <si>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</si>
  <si>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</si>
  <si>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</si>
  <si>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</si>
  <si>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</si>
  <si>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</si>
  <si>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</si>
  <si>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</si>
  <si>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</si>
  <si>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</si>
  <si>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</si>
  <si>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</si>
  <si>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</si>
  <si>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</si>
  <si>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</si>
  <si>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</si>
  <si>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</si>
  <si>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</si>
  <si>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</si>
  <si>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</si>
  <si>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</si>
  <si>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</si>
  <si>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</si>
  <si>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</si>
  <si>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</si>
  <si>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</si>
  <si>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</si>
  <si>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</si>
  <si>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</si>
  <si>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</si>
  <si>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</si>
  <si>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</si>
  <si>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</si>
  <si>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</si>
  <si>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</si>
  <si>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</si>
  <si>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</si>
  <si>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</si>
  <si>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</si>
  <si>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</si>
  <si>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</si>
  <si>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</si>
  <si>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</si>
  <si>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</si>
  <si>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</si>
  <si>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</si>
  <si>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</si>
  <si>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</si>
  <si>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</si>
  <si>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</si>
  <si>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</si>
  <si>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</si>
  <si>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</si>
  <si>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</si>
  <si>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</si>
  <si>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</si>
  <si>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</si>
  <si>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</si>
  <si>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</si>
  <si>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</si>
  <si>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</si>
  <si>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</si>
  <si>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</si>
  <si>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</si>
  <si>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</si>
  <si>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</si>
  <si>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</si>
  <si>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</si>
  <si>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</si>
  <si>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</si>
  <si>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</si>
  <si>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</si>
  <si>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</si>
  <si>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</si>
  <si>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</si>
  <si>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</si>
  <si>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</si>
  <si>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</si>
  <si>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</si>
  <si>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</si>
  <si>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</si>
  <si>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</si>
  <si>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</si>
  <si>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</si>
  <si>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</si>
  <si>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</si>
  <si>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</si>
  <si>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</si>
  <si>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</si>
  <si>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</si>
  <si>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</si>
  <si>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</si>
  <si>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</si>
  <si>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</si>
  <si>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</si>
  <si>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</si>
  <si>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</si>
  <si>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</si>
  <si>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</si>
  <si>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</si>
  <si>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</si>
  <si>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</si>
  <si>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</si>
  <si>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</si>
  <si>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</si>
  <si>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</si>
  <si>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</si>
  <si>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</si>
  <si>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</si>
  <si>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</si>
  <si>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</si>
  <si>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</si>
  <si>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</si>
  <si>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</si>
  <si>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</si>
  <si>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</si>
  <si>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</si>
  <si>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</si>
  <si>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</si>
  <si>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</si>
  <si>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</si>
  <si>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</si>
  <si>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</si>
  <si>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</si>
  <si>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</si>
  <si>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</si>
  <si>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</si>
  <si>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</si>
  <si>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</si>
  <si>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</si>
  <si>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</si>
  <si>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</si>
  <si>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</si>
  <si>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</si>
  <si>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</si>
  <si>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</si>
  <si>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</si>
  <si>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</si>
  <si>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</si>
  <si>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</si>
  <si>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</si>
  <si>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</si>
  <si>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</si>
  <si>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</si>
  <si>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</si>
  <si>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</si>
  <si>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</si>
  <si>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</si>
  <si>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</si>
  <si>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</si>
  <si>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</si>
  <si>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</si>
  <si>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</si>
  <si>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</si>
  <si>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</si>
  <si>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</si>
  <si>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</si>
  <si>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</si>
  <si>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</si>
  <si>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</si>
  <si>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</si>
  <si>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</si>
  <si>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</si>
  <si>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</si>
  <si>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</si>
  <si>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</si>
  <si>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</si>
  <si>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</si>
  <si>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</si>
  <si>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</si>
  <si>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</si>
  <si>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</si>
  <si>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</si>
  <si>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</si>
  <si>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</si>
  <si>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</si>
  <si>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</si>
  <si>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</si>
  <si>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</si>
  <si>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</si>
  <si>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</si>
  <si>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</si>
  <si>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</si>
  <si>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</si>
  <si>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</si>
  <si>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</si>
  <si>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</si>
  <si>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</si>
  <si>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</si>
  <si>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</si>
  <si>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</si>
  <si>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</si>
  <si>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</si>
  <si>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</si>
  <si>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</si>
  <si>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</si>
  <si>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</si>
  <si>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</si>
  <si>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</si>
  <si>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</si>
  <si>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</si>
  <si>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</si>
  <si>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</si>
  <si>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</si>
  <si>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</si>
  <si>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</si>
  <si>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</si>
  <si>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</si>
  <si>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</si>
  <si>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</si>
  <si>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</si>
  <si>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</si>
  <si>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</si>
  <si>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</si>
  <si>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</si>
  <si>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</si>
  <si>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</si>
  <si>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</si>
  <si>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</si>
  <si>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</si>
  <si>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</si>
  <si>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</si>
  <si>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</si>
  <si>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</si>
  <si>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</si>
  <si>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</si>
  <si>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</si>
  <si>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</si>
  <si>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</si>
  <si>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</si>
  <si>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</si>
  <si>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</si>
  <si>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</si>
  <si>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</si>
  <si>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</si>
  <si>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</si>
  <si>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</si>
  <si>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</si>
  <si>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</si>
  <si>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</si>
  <si>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</si>
  <si>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</si>
  <si>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</si>
  <si>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</si>
  <si>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</si>
  <si>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</si>
  <si>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</si>
  <si>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</si>
  <si>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</si>
  <si>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</si>
  <si>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</si>
  <si>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</si>
  <si>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</si>
  <si>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</si>
  <si>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</si>
  <si>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</si>
  <si>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</si>
  <si>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</si>
  <si>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</si>
  <si>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</si>
  <si>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</si>
  <si>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</si>
  <si>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</si>
  <si>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</si>
  <si>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</si>
  <si>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</si>
  <si>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</si>
  <si>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</si>
  <si>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</si>
  <si>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</si>
  <si>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</si>
  <si>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</si>
  <si>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</si>
  <si>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</si>
  <si>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</si>
  <si>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</si>
  <si>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</si>
  <si>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</si>
  <si>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</si>
  <si>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</si>
  <si>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</si>
  <si>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</si>
  <si>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</si>
  <si>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</si>
  <si>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</si>
  <si>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</si>
  <si>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</si>
  <si>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</si>
  <si>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</si>
  <si>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</si>
  <si>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</si>
  <si>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</si>
  <si>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</si>
  <si>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</si>
  <si>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</si>
  <si>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</si>
  <si>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</si>
  <si>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</si>
  <si>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</si>
  <si>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</si>
  <si>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</si>
  <si>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</si>
  <si>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</si>
  <si>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</si>
  <si>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</si>
  <si>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</si>
  <si>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</si>
  <si>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</si>
  <si>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</si>
  <si>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</si>
  <si>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</si>
  <si>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</si>
  <si>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</si>
  <si>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</si>
  <si>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</si>
  <si>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</si>
  <si>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</si>
  <si>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</si>
  <si>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</si>
  <si>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</si>
  <si>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</si>
  <si>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</si>
  <si>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</si>
  <si>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</si>
  <si>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</si>
  <si>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</si>
  <si>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</si>
  <si>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</si>
  <si>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</si>
  <si>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</si>
  <si>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</si>
  <si>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</si>
  <si>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</si>
  <si>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</si>
  <si>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</si>
  <si>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</si>
  <si>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</si>
  <si>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</si>
  <si>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</si>
  <si>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</si>
  <si>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</si>
  <si>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</si>
  <si>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</si>
  <si>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</si>
  <si>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</si>
  <si>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</si>
  <si>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</si>
  <si>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</si>
  <si>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</si>
  <si>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</si>
  <si>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</si>
  <si>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</si>
  <si>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</si>
  <si>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</si>
  <si>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</si>
  <si>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</si>
  <si>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</si>
  <si>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</si>
  <si>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</si>
  <si>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</si>
  <si>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</si>
  <si>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</si>
  <si>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</si>
  <si>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</si>
  <si>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</si>
  <si>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</si>
  <si>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</si>
  <si>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</si>
  <si>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</si>
  <si>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</si>
  <si>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</si>
  <si>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</si>
  <si>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</si>
  <si>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</si>
  <si>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</si>
  <si>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</si>
  <si>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</si>
  <si>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</si>
  <si>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</si>
  <si>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</si>
  <si>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</si>
  <si>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</si>
  <si>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</si>
  <si>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</si>
  <si>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</si>
  <si>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</si>
  <si>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</si>
  <si>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</si>
  <si>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</si>
  <si>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</si>
  <si>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</si>
  <si>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</si>
  <si>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</si>
  <si>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</si>
  <si>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</si>
  <si>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</si>
  <si>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</si>
  <si>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</si>
  <si>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</si>
  <si>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</si>
  <si>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</si>
  <si>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</si>
  <si>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</si>
  <si>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</si>
  <si>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</si>
  <si>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</si>
  <si>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</si>
  <si>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</si>
  <si>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</si>
  <si>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</si>
  <si>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</si>
  <si>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</si>
  <si>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</si>
  <si>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</si>
  <si>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</si>
  <si>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</si>
  <si>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</si>
  <si>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</si>
  <si>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</si>
  <si>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</si>
  <si>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</si>
  <si>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</si>
  <si>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</si>
  <si>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</si>
  <si>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</si>
  <si>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</si>
  <si>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</si>
  <si>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</si>
  <si>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</si>
  <si>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</si>
  <si>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</si>
  <si>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</si>
  <si>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</si>
  <si>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</si>
  <si>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</si>
  <si>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</si>
  <si>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</si>
  <si>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</si>
  <si>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</si>
  <si>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</si>
  <si>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</si>
  <si>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</si>
  <si>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</si>
  <si>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</si>
  <si>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</si>
  <si>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</si>
  <si>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</si>
  <si>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</si>
  <si>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</si>
  <si>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</si>
  <si>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</si>
  <si>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</si>
  <si>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</si>
  <si>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</si>
  <si>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</si>
  <si>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</si>
  <si>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</si>
  <si>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</si>
  <si>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</si>
  <si>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</si>
  <si>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</si>
  <si>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</si>
  <si>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</si>
  <si>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</si>
  <si>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</si>
  <si>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</si>
  <si>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</si>
  <si>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</si>
  <si>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</si>
  <si>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</si>
  <si>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</si>
  <si>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</si>
  <si>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</si>
  <si>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</si>
  <si>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</si>
  <si>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</si>
  <si>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</si>
  <si>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</si>
  <si>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</si>
  <si>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</si>
  <si>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</si>
  <si>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</si>
  <si>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</si>
  <si>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</si>
  <si>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</si>
  <si>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</si>
  <si>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</si>
  <si>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</si>
  <si>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</si>
  <si>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</si>
  <si>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</si>
  <si>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</si>
  <si>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</si>
  <si>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</si>
  <si>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</si>
  <si>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</si>
  <si>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</si>
  <si>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</si>
  <si>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</si>
  <si>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</si>
  <si>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</si>
  <si>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</si>
  <si>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</si>
  <si>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</si>
  <si>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</si>
  <si>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</si>
  <si>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</si>
  <si>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</si>
  <si>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</si>
  <si>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</si>
  <si>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</si>
  <si>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</si>
  <si>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</si>
  <si>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</si>
  <si>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</si>
  <si>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</si>
  <si>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</si>
  <si>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</si>
  <si>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</si>
  <si>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</si>
  <si>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</si>
  <si>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</si>
  <si>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</si>
  <si>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</si>
  <si>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</si>
  <si>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</si>
  <si>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</si>
  <si>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</si>
  <si>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</si>
  <si>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</si>
  <si>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</si>
  <si>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</si>
  <si>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</si>
  <si>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</si>
  <si>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</si>
  <si>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</si>
  <si>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</si>
  <si>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</si>
  <si>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</si>
  <si>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</si>
  <si>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</si>
  <si>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</si>
  <si>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</si>
  <si>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</si>
  <si>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</si>
  <si>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</si>
  <si>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</si>
  <si>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</si>
  <si>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</si>
  <si>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</si>
  <si>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</si>
  <si>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</si>
  <si>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</si>
  <si>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</si>
  <si>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</si>
  <si>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</si>
  <si>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</si>
  <si>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</si>
  <si>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</si>
  <si>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</si>
  <si>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</si>
  <si>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</si>
  <si>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</si>
  <si>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</si>
  <si>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</si>
  <si>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</si>
  <si>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</si>
  <si>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</si>
  <si>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</si>
  <si>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</si>
  <si>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</si>
  <si>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</si>
  <si>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</si>
  <si>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</si>
  <si>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</si>
  <si>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</si>
  <si>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</si>
  <si>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</si>
  <si>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</si>
  <si>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</si>
  <si>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</si>
  <si>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</si>
  <si>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</si>
  <si>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</si>
  <si>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</si>
  <si>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</si>
  <si>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</si>
  <si>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</si>
  <si>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</si>
  <si>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</si>
  <si>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</si>
  <si>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</si>
  <si>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</si>
  <si>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</si>
  <si>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</si>
  <si>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</si>
  <si>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</si>
  <si>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</si>
  <si>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</si>
  <si>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</si>
  <si>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</si>
  <si>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</si>
  <si>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</si>
  <si>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</si>
  <si>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</si>
  <si>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</si>
  <si>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</si>
  <si>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</si>
  <si>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</si>
  <si>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</si>
  <si>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</si>
  <si>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</si>
  <si>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</si>
  <si>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</si>
  <si>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</si>
  <si>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</si>
  <si>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</si>
  <si>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</si>
  <si>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</si>
  <si>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</si>
  <si>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</si>
  <si>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</si>
  <si>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</si>
  <si>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</si>
  <si>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</si>
  <si>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</si>
  <si>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</si>
  <si>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</si>
  <si>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</si>
  <si>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</si>
  <si>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</si>
  <si>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</si>
  <si>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</si>
  <si>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</si>
  <si>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</si>
  <si>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</si>
  <si>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</si>
  <si>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</si>
  <si>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</si>
  <si>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</si>
  <si>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</si>
  <si>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</si>
  <si>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</si>
  <si>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</si>
  <si>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</si>
  <si>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</si>
  <si>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</si>
  <si>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</si>
  <si>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</si>
  <si>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</si>
  <si>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</si>
  <si>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</si>
  <si>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</si>
  <si>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</si>
  <si>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</si>
  <si>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</si>
  <si>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</si>
  <si>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</si>
  <si>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</si>
  <si>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</si>
  <si>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</si>
  <si>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</si>
  <si>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</si>
  <si>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</si>
  <si>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</si>
  <si>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</si>
  <si>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</si>
  <si>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</si>
  <si>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</si>
  <si>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</si>
  <si>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</si>
  <si>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</si>
  <si>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</si>
  <si>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</si>
  <si>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</si>
  <si>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</si>
  <si>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</si>
  <si>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</si>
  <si>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</si>
  <si>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</si>
  <si>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</si>
  <si>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</si>
  <si>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</si>
  <si>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</si>
  <si>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</si>
  <si>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</si>
  <si>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</si>
  <si>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</si>
  <si>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</si>
  <si>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</si>
  <si>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</si>
  <si>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</si>
  <si>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</si>
  <si>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</si>
  <si>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</si>
  <si>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</si>
  <si>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</si>
  <si>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</si>
  <si>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</si>
  <si>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</si>
  <si>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</si>
  <si>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</si>
  <si>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</si>
  <si>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</si>
  <si>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</si>
  <si>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</si>
  <si>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</si>
  <si>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</si>
  <si>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</si>
  <si>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</si>
  <si>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</si>
  <si>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</si>
  <si>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</si>
  <si>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</si>
  <si>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</si>
  <si>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</si>
  <si>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</si>
  <si>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</si>
  <si>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</si>
  <si>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</si>
  <si>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</si>
  <si>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</si>
  <si>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</si>
  <si>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</si>
  <si>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</si>
  <si>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</si>
  <si>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</si>
  <si>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</si>
  <si>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</si>
  <si>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</si>
  <si>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</si>
  <si>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</si>
  <si>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</si>
  <si>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</si>
  <si>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</si>
  <si>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</si>
  <si>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</si>
  <si>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</si>
  <si>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</si>
  <si>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</si>
  <si>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</si>
  <si>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</si>
  <si>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</si>
  <si>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</si>
  <si>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</si>
  <si>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</si>
  <si>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</si>
  <si>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</si>
  <si>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</si>
  <si>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</si>
  <si>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</si>
  <si>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</si>
  <si>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</si>
  <si>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</si>
  <si>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</si>
  <si>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</si>
  <si>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</si>
  <si>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</si>
  <si>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</si>
  <si>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</si>
  <si>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</si>
  <si>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</si>
  <si>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</si>
  <si>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</si>
  <si>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</si>
  <si>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</si>
  <si>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</si>
  <si>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</si>
  <si>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</si>
  <si>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</si>
  <si>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</si>
  <si>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</si>
  <si>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</si>
  <si>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</si>
  <si>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</si>
  <si>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</si>
  <si>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</si>
  <si>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</si>
  <si>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</si>
  <si>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</si>
  <si>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</si>
  <si>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</si>
  <si>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</si>
  <si>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</si>
  <si>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</si>
  <si>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</si>
  <si>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</si>
  <si>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</si>
  <si>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</si>
  <si>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</si>
  <si>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</si>
  <si>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</si>
  <si>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</si>
  <si>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</si>
  <si>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</si>
  <si>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</si>
  <si>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</si>
  <si>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</si>
  <si>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</si>
  <si>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</si>
  <si>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</si>
  <si>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</si>
  <si>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</si>
  <si>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</si>
  <si>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</si>
  <si>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</si>
  <si>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</si>
  <si>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</si>
  <si>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</si>
  <si>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</si>
  <si>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</si>
  <si>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</si>
  <si>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</si>
  <si>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</si>
  <si>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</si>
  <si>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</si>
  <si>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</si>
  <si>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</si>
  <si>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</si>
  <si>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</si>
  <si>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</si>
  <si>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</si>
  <si>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</si>
  <si>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</si>
  <si>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</si>
  <si>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</si>
  <si>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</si>
  <si>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</si>
  <si>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</si>
  <si>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</si>
  <si>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</si>
  <si>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</si>
  <si>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</si>
  <si>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</si>
  <si>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</si>
  <si>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</si>
  <si>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</si>
  <si>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</si>
  <si>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</si>
  <si>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</si>
  <si>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</si>
  <si>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</si>
  <si>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</si>
  <si>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</si>
  <si>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</si>
  <si>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</si>
  <si>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</si>
  <si>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</si>
  <si>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</si>
  <si>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</si>
  <si>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</si>
  <si>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</si>
  <si>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</si>
  <si>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</si>
  <si>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</si>
  <si>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</si>
  <si>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</si>
  <si>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</si>
  <si>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</si>
  <si>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</si>
  <si>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</si>
  <si>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</si>
  <si>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</si>
  <si>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</si>
  <si>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</si>
  <si>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</si>
  <si>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</si>
  <si>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</si>
  <si>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</si>
  <si>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</si>
  <si>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</si>
  <si>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</si>
  <si>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</si>
  <si>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</si>
  <si>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</si>
  <si>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</si>
  <si>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</si>
  <si>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</si>
  <si>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</si>
  <si>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</si>
  <si>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</si>
  <si>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</si>
  <si>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</si>
  <si>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</si>
  <si>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</si>
  <si>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</si>
  <si>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</si>
  <si>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</si>
  <si>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</si>
  <si>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</si>
  <si>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</si>
  <si>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</si>
  <si>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</si>
  <si>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</si>
  <si>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</si>
  <si>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</si>
  <si>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</si>
  <si>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</si>
  <si>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</si>
  <si>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</si>
  <si>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</si>
  <si>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</si>
  <si>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</si>
  <si>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</si>
  <si>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</si>
  <si>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</si>
  <si>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</si>
  <si>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</si>
  <si>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</si>
  <si>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</si>
  <si>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</si>
  <si>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</si>
  <si>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</si>
  <si>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</si>
  <si>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</si>
  <si>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</si>
  <si>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</si>
  <si>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</si>
  <si>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</si>
  <si>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</si>
  <si>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</si>
  <si>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</si>
  <si>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</si>
  <si>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</si>
  <si>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</si>
  <si>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</si>
  <si>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</si>
  <si>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</si>
  <si>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</si>
  <si>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</si>
  <si>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</si>
  <si>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</si>
  <si>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</si>
  <si>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</si>
  <si>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</si>
  <si>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</si>
  <si>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</si>
  <si>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</si>
  <si>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</si>
  <si>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</si>
  <si>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</si>
  <si>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</si>
  <si>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</si>
  <si>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</si>
  <si>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</si>
  <si>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</si>
  <si>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</si>
  <si>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</si>
  <si>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</si>
  <si>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</si>
  <si>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</si>
  <si>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</si>
  <si>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</si>
  <si>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</si>
  <si>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</si>
  <si>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</si>
  <si>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</si>
  <si>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</si>
  <si>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</si>
  <si>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</si>
  <si>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</si>
  <si>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</si>
  <si>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</si>
  <si>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</si>
  <si>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</si>
  <si>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</si>
  <si>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</si>
  <si>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</si>
  <si>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</si>
  <si>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</si>
  <si>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</si>
  <si>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</si>
  <si>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</si>
  <si>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</si>
  <si>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</si>
  <si>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</si>
  <si>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</si>
  <si>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</si>
  <si>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</si>
  <si>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</si>
  <si>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</si>
  <si>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</si>
  <si>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</si>
  <si>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</si>
  <si>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</si>
  <si>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</si>
  <si>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</si>
  <si>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</si>
  <si>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</si>
  <si>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</si>
  <si>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</si>
  <si>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</si>
  <si>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</si>
  <si>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</si>
  <si>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</si>
  <si>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</si>
  <si>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</si>
  <si>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</si>
  <si>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</si>
  <si>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</si>
  <si>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</si>
  <si>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</si>
  <si>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</si>
  <si>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</si>
  <si>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</si>
  <si>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</si>
  <si>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</si>
  <si>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</si>
  <si>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</si>
  <si>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</si>
  <si>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</si>
  <si>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</si>
  <si>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</si>
  <si>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</si>
  <si>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</si>
  <si>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</si>
  <si>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</si>
  <si>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</si>
  <si>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</si>
  <si>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</si>
  <si>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</si>
  <si>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</si>
  <si>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</si>
  <si>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</si>
  <si>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</si>
  <si>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</si>
  <si>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</si>
  <si>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</si>
  <si>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</si>
  <si>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</si>
  <si>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</si>
  <si>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</si>
  <si>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</si>
  <si>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</si>
  <si>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</si>
  <si>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</si>
  <si>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</si>
  <si>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</si>
  <si>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</si>
  <si>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</si>
  <si>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</si>
  <si>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</si>
  <si>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</si>
  <si>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</si>
  <si>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</si>
  <si>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</si>
  <si>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</si>
  <si>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</si>
  <si>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</si>
  <si>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</si>
  <si>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</si>
  <si>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</si>
  <si>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</si>
  <si>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</si>
  <si>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</si>
  <si>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</si>
  <si>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</si>
  <si>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</si>
  <si>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</si>
  <si>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</si>
  <si>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</si>
  <si>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</si>
  <si>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</si>
  <si>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</si>
  <si>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</si>
  <si>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</si>
  <si>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</si>
  <si>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</si>
  <si>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</si>
  <si>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</si>
  <si>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</si>
  <si>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</si>
  <si>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</si>
  <si>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</si>
  <si>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</si>
  <si>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</si>
  <si>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</si>
  <si>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</si>
  <si>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</si>
  <si>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</si>
  <si>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</si>
  <si>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</si>
  <si>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</si>
  <si>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</si>
  <si>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</si>
  <si>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</si>
  <si>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</si>
  <si>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</si>
  <si>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</si>
  <si>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</si>
  <si>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</si>
  <si>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</si>
  <si>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</si>
  <si>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</si>
  <si>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</si>
  <si>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</si>
  <si>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</si>
  <si>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</si>
  <si>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</si>
  <si>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</si>
  <si>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</si>
  <si>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</si>
  <si>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</si>
  <si>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</si>
  <si>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</si>
  <si>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</si>
  <si>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</si>
  <si>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</si>
  <si>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</si>
  <si>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</si>
  <si>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</si>
  <si>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</si>
  <si>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</si>
  <si>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</si>
  <si>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</si>
  <si>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</si>
  <si>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</si>
  <si>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</si>
  <si>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</si>
  <si>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</si>
  <si>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</si>
  <si>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</si>
  <si>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</si>
  <si>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</si>
  <si>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</si>
  <si>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</si>
  <si>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</si>
  <si>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</si>
  <si>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</si>
  <si>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</si>
  <si>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</si>
  <si>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</si>
  <si>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</si>
  <si>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</si>
  <si>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</si>
  <si>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</si>
  <si>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</si>
  <si>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</si>
  <si>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</si>
  <si>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</si>
  <si>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</si>
  <si>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</si>
  <si>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</si>
  <si>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</si>
  <si>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</si>
  <si>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</si>
  <si>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</si>
  <si>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</si>
  <si>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</si>
  <si>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</si>
  <si>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</si>
  <si>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</si>
  <si>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</si>
  <si>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</si>
  <si>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</si>
  <si>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</si>
  <si>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</si>
  <si>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</si>
  <si>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</si>
  <si>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</si>
  <si>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</si>
  <si>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</si>
  <si>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</si>
  <si>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</si>
  <si>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</si>
  <si>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</si>
  <si>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</si>
  <si>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</si>
  <si>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</si>
  <si>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</si>
  <si>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</si>
  <si>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</si>
  <si>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</si>
  <si>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</si>
  <si>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</si>
  <si>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</si>
  <si>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</si>
  <si>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</si>
  <si>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</si>
  <si>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</si>
  <si>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</si>
  <si>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</si>
  <si>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</si>
  <si>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</si>
  <si>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</si>
  <si>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</si>
  <si>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</si>
  <si>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</si>
  <si>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</si>
  <si>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</si>
  <si>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</si>
  <si>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</si>
  <si>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</si>
  <si>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</si>
  <si>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</si>
  <si>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</si>
  <si>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</si>
  <si>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</si>
  <si>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</si>
  <si>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</si>
  <si>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</si>
  <si>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</si>
  <si>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</si>
  <si>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</si>
  <si>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</si>
  <si>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</si>
  <si>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</si>
  <si>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</si>
  <si>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</si>
  <si>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</si>
  <si>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</si>
  <si>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</si>
  <si>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</si>
  <si>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</si>
  <si>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</si>
  <si>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</si>
  <si>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</si>
  <si>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</si>
  <si>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</si>
  <si>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</si>
  <si>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</si>
  <si>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</si>
  <si>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</si>
  <si>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</si>
  <si>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</si>
  <si>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</si>
  <si>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</si>
  <si>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</si>
  <si>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</si>
  <si>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</si>
  <si>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</si>
  <si>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</si>
  <si>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</si>
  <si>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</si>
  <si>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</si>
  <si>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</si>
  <si>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</si>
  <si>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</si>
  <si>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</si>
  <si>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</si>
  <si>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</si>
  <si>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</si>
  <si>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</si>
  <si>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</si>
  <si>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</si>
  <si>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</si>
  <si>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</si>
  <si>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</si>
  <si>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</si>
  <si>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</si>
  <si>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</si>
  <si>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</si>
  <si>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</si>
  <si>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</si>
  <si>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</si>
  <si>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</si>
  <si>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</si>
  <si>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</si>
  <si>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</si>
  <si>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</si>
  <si>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</si>
  <si>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</si>
  <si>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</si>
  <si>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</si>
  <si>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</si>
  <si>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</si>
  <si>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</si>
  <si>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</si>
  <si>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</si>
  <si>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</si>
  <si>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</si>
  <si>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</si>
  <si>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</si>
  <si>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</si>
  <si>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</si>
  <si>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</si>
  <si>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</si>
  <si>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</si>
  <si>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</si>
  <si>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</si>
  <si>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</si>
  <si>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</si>
  <si>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</si>
  <si>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</si>
  <si>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</si>
  <si>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</si>
  <si>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</si>
  <si>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</si>
  <si>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</si>
  <si>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</si>
  <si>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</si>
  <si>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</si>
  <si>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</si>
  <si>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</si>
  <si>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</si>
  <si>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</si>
  <si>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</si>
  <si>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</si>
  <si>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</si>
  <si>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</si>
  <si>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</si>
  <si>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</si>
  <si>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</si>
  <si>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</si>
  <si>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</si>
  <si>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</si>
  <si>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</si>
  <si>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</si>
  <si>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</si>
  <si>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</si>
  <si>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</si>
  <si>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</si>
  <si>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</si>
  <si>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</si>
  <si>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</si>
  <si>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</si>
  <si>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</si>
  <si>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</si>
  <si>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</si>
  <si>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</si>
  <si>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</si>
  <si>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</si>
  <si>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</si>
  <si>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</si>
  <si>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</si>
  <si>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</si>
  <si>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</si>
  <si>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</si>
  <si>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</si>
  <si>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</si>
  <si>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</si>
  <si>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</si>
  <si>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</si>
  <si>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</si>
  <si>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</si>
  <si>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</si>
  <si>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</si>
  <si>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</si>
  <si>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</si>
  <si>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</si>
  <si>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</si>
  <si>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</si>
  <si>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</si>
  <si>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</si>
  <si>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</si>
  <si>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</si>
  <si>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</si>
  <si>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</si>
  <si>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</si>
  <si>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</si>
  <si>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</si>
  <si>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</si>
  <si>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</si>
  <si>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</si>
  <si>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</si>
  <si>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</si>
  <si>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</si>
  <si>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</si>
  <si>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</si>
  <si>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</si>
  <si>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</si>
  <si>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</si>
  <si>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</si>
  <si>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</si>
  <si>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</si>
  <si>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</si>
  <si>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</si>
  <si>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</si>
  <si>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</si>
  <si>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</si>
  <si>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</si>
  <si>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</si>
  <si>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</si>
  <si>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</si>
  <si>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</si>
  <si>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</si>
  <si>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</si>
  <si>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</si>
  <si>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</si>
  <si>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</si>
  <si>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</si>
  <si>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</si>
  <si>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</si>
  <si>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</si>
  <si>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</si>
  <si>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</si>
  <si>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</si>
  <si>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</si>
  <si>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</si>
  <si>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</si>
  <si>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</si>
  <si>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</si>
  <si>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</si>
  <si>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</si>
  <si>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</si>
  <si>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</si>
  <si>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</si>
  <si>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</si>
  <si>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</si>
  <si>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</si>
  <si>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</si>
  <si>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</si>
  <si>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</si>
  <si>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</si>
  <si>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</si>
  <si>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</si>
  <si>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</si>
  <si>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</si>
  <si>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</si>
  <si>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</si>
  <si>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</si>
  <si>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</si>
  <si>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</si>
  <si>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</si>
  <si>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</si>
  <si>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</si>
  <si>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</si>
  <si>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</si>
  <si>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</si>
  <si>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</si>
  <si>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</si>
  <si>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</si>
  <si>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</si>
  <si>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</si>
  <si>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</si>
  <si>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</si>
  <si>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</si>
  <si>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</si>
  <si>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</si>
  <si>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</si>
  <si>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</si>
  <si>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</si>
  <si>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</si>
  <si>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</si>
  <si>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</si>
  <si>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</si>
  <si>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</si>
  <si>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</si>
  <si>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</si>
  <si>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</si>
  <si>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</si>
  <si>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</si>
  <si>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</si>
  <si>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</si>
  <si>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</si>
  <si>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</si>
  <si>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</si>
  <si>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</si>
  <si>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</si>
  <si>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</si>
  <si>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</si>
  <si>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</si>
  <si>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</si>
  <si>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</si>
  <si>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</si>
  <si>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</si>
  <si>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</si>
  <si>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</si>
  <si>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</si>
  <si>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</si>
  <si>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</si>
  <si>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</si>
  <si>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</si>
  <si>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</si>
  <si>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</si>
  <si>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</si>
  <si>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</si>
  <si>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</si>
  <si>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</si>
  <si>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</si>
  <si>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</si>
  <si>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</si>
  <si>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</si>
  <si>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</si>
  <si>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</si>
  <si>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</si>
  <si>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</si>
  <si>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</si>
  <si>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</si>
  <si>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</si>
  <si>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</si>
  <si>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</si>
  <si>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</si>
  <si>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</si>
  <si>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</si>
  <si>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</si>
  <si>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</si>
  <si>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</si>
  <si>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</si>
  <si>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</si>
  <si>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</si>
  <si>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</si>
  <si>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</si>
  <si>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</si>
  <si>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</si>
  <si>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</si>
  <si>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</si>
  <si>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</si>
  <si>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</si>
  <si>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</si>
  <si>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</si>
  <si>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</si>
  <si>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</si>
  <si>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</si>
  <si>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</si>
  <si>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</si>
  <si>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</si>
  <si>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</si>
  <si>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</si>
  <si>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</si>
  <si>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</si>
  <si>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</si>
  <si>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</si>
  <si>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</si>
  <si>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</si>
  <si>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</si>
  <si>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</si>
  <si>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</si>
  <si>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</si>
  <si>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</si>
  <si>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</si>
  <si>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</si>
  <si>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</si>
  <si>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</si>
  <si>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</si>
  <si>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</si>
  <si>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</si>
  <si>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</si>
  <si>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</si>
  <si>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</si>
  <si>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</si>
  <si>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</si>
  <si>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</si>
  <si>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</si>
  <si>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</si>
  <si>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</si>
  <si>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</si>
  <si>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</si>
  <si>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</si>
  <si>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</si>
  <si>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</si>
  <si>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</si>
  <si>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</si>
  <si>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</si>
  <si>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</si>
  <si>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</si>
  <si>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</si>
  <si>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</si>
  <si>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</si>
  <si>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</si>
  <si>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</si>
  <si>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</si>
  <si>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</si>
  <si>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</si>
  <si>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</si>
  <si>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</si>
  <si>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</si>
  <si>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</si>
  <si>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</si>
  <si>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</si>
  <si>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</si>
  <si>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</si>
  <si>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</si>
  <si>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</si>
  <si>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</si>
  <si>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</si>
  <si>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</si>
  <si>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</si>
  <si>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</si>
  <si>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</si>
  <si>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</si>
  <si>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</si>
  <si>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</si>
  <si>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</si>
  <si>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</si>
  <si>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</si>
  <si>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</si>
  <si>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</si>
  <si>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</si>
  <si>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</si>
  <si>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</si>
  <si>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</si>
  <si>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</si>
  <si>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</si>
  <si>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</si>
  <si>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</si>
  <si>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</si>
  <si>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</si>
  <si>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</si>
  <si>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</si>
  <si>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</si>
  <si>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</si>
  <si>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</si>
  <si>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</si>
  <si>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</si>
  <si>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</si>
  <si>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</si>
  <si>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</si>
  <si>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</si>
  <si>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</si>
  <si>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</si>
  <si>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</si>
  <si>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</si>
  <si>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</si>
  <si>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</si>
  <si>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</si>
  <si>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</si>
  <si>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</si>
  <si>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</si>
  <si>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</si>
  <si>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</si>
  <si>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</si>
  <si>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</si>
  <si>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</si>
  <si>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</si>
  <si>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</si>
  <si>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</si>
  <si>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</si>
  <si>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</si>
  <si>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</si>
  <si>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</si>
  <si>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</si>
  <si>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</si>
  <si>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</si>
  <si>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</si>
  <si>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</si>
  <si>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</si>
  <si>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</si>
  <si>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</si>
  <si>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</si>
  <si>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</si>
  <si>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</si>
  <si>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</si>
  <si>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</si>
  <si>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</si>
  <si>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</si>
  <si>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</si>
  <si>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</si>
  <si>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</si>
  <si>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</si>
  <si>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</si>
  <si>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</si>
  <si>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</si>
  <si>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</si>
  <si>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</si>
  <si>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</si>
  <si>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</si>
  <si>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</si>
  <si>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</si>
  <si>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</si>
  <si>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</si>
  <si>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</si>
  <si>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</si>
  <si>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</si>
  <si>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</si>
  <si>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</si>
  <si>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</si>
  <si>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</si>
  <si>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</si>
  <si>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</si>
  <si>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</si>
  <si>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</si>
  <si>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</si>
  <si>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</si>
  <si>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</si>
  <si>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</si>
  <si>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</si>
  <si>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</si>
  <si>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</si>
  <si>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</si>
  <si>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</si>
  <si>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</si>
  <si>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</si>
  <si>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</si>
  <si>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</si>
  <si>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</si>
  <si>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</si>
  <si>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</si>
  <si>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</si>
  <si>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</si>
  <si>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</si>
  <si>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</si>
  <si>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</si>
  <si>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</si>
  <si>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</si>
  <si>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</si>
  <si>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</si>
  <si>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</si>
  <si>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</si>
  <si>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</si>
  <si>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</si>
  <si>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</si>
  <si>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</si>
  <si>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</si>
  <si>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</si>
  <si>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</si>
  <si>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</si>
  <si>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</si>
  <si>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</si>
  <si>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</si>
  <si>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</si>
  <si>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</si>
  <si>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</si>
  <si>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</si>
  <si>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</si>
  <si>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</si>
  <si>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</si>
  <si>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</si>
  <si>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</si>
  <si>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</si>
  <si>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</si>
  <si>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</si>
  <si>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</si>
  <si>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</si>
  <si>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</si>
  <si>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</si>
  <si>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</si>
  <si>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</si>
  <si>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</si>
  <si>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</si>
  <si>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</si>
  <si>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</si>
  <si>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</si>
  <si>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</si>
  <si>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</si>
  <si>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</si>
  <si>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</si>
  <si>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</si>
  <si>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</si>
  <si>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</si>
  <si>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</si>
  <si>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</si>
  <si>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</si>
  <si>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</si>
  <si>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</si>
  <si>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</si>
  <si>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</si>
  <si>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</si>
  <si>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</si>
  <si>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</si>
  <si>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</si>
  <si>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</si>
  <si>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</si>
  <si>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</si>
  <si>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</si>
  <si>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</si>
  <si>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</si>
  <si>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</si>
  <si>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</si>
  <si>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</si>
  <si>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</si>
  <si>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</si>
  <si>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</si>
  <si>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</si>
  <si>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</si>
  <si>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</si>
  <si>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</si>
  <si>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</si>
  <si>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</si>
  <si>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</si>
  <si>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</si>
  <si>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</si>
  <si>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</si>
  <si>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</si>
  <si>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</si>
  <si>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</si>
  <si>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</si>
  <si>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</si>
  <si>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</si>
  <si>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</si>
  <si>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</si>
  <si>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</si>
  <si>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</si>
  <si>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</si>
  <si>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</si>
  <si>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</si>
  <si>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</si>
  <si>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</si>
  <si>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</si>
  <si>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</si>
  <si>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</si>
  <si>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</si>
  <si>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</si>
  <si>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</si>
  <si>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</si>
  <si>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</si>
  <si>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</si>
  <si>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</si>
  <si>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</si>
  <si>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</si>
  <si>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</si>
  <si>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</si>
  <si>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</si>
  <si>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</si>
  <si>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</si>
  <si>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</si>
  <si>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</si>
  <si>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</si>
  <si>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</si>
  <si>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</si>
  <si>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</si>
  <si>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</si>
  <si>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</si>
  <si>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</si>
  <si>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</si>
  <si>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</si>
  <si>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</si>
  <si>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</si>
  <si>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</si>
  <si>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</si>
  <si>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</si>
  <si>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</si>
  <si>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</si>
  <si>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</si>
  <si>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</si>
  <si>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</si>
  <si>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</si>
  <si>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</si>
  <si>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</si>
  <si>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</si>
  <si>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</si>
  <si>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</si>
  <si>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</si>
  <si>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</si>
  <si>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</si>
  <si>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</si>
  <si>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</si>
  <si>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</si>
  <si>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</si>
  <si>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</si>
  <si>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</si>
  <si>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</si>
  <si>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</si>
  <si>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</si>
  <si>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</si>
  <si>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</si>
  <si>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</si>
  <si>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</si>
  <si>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</si>
  <si>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</si>
  <si>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</si>
  <si>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</si>
  <si>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</si>
  <si>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</si>
  <si>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</si>
  <si>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</si>
  <si>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</si>
  <si>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</si>
  <si>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</si>
  <si>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</si>
  <si>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</si>
  <si>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</si>
  <si>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</si>
  <si>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</si>
  <si>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</si>
  <si>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</si>
  <si>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</si>
  <si>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</si>
  <si>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</si>
  <si>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</si>
  <si>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</si>
  <si>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</si>
  <si>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</si>
  <si>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</si>
  <si>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</si>
  <si>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</si>
  <si>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</si>
  <si>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</si>
  <si>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</si>
  <si>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</si>
  <si>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</si>
  <si>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</si>
  <si>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</si>
  <si>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</si>
  <si>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</si>
  <si>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</si>
  <si>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</si>
  <si>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</si>
  <si>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</si>
  <si>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</si>
  <si>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</si>
  <si>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</si>
  <si>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</si>
  <si>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</si>
  <si>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</si>
  <si>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</si>
  <si>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</si>
  <si>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</si>
  <si>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</si>
  <si>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</si>
  <si>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</si>
  <si>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</si>
  <si>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</si>
  <si>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</si>
  <si>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</si>
  <si>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</si>
  <si>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</si>
  <si>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</si>
  <si>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</si>
  <si>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</si>
  <si>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</si>
  <si>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</si>
  <si>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</si>
  <si>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</si>
  <si>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</si>
  <si>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</si>
  <si>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</si>
  <si>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</si>
  <si>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</si>
  <si>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</si>
  <si>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</si>
  <si>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</si>
  <si>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</si>
  <si>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</si>
  <si>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</si>
  <si>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</si>
  <si>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</si>
  <si>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</si>
  <si>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</si>
  <si>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</si>
  <si>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</si>
  <si>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</si>
  <si>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</si>
  <si>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</si>
  <si>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</si>
  <si>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</si>
  <si>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</si>
  <si>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</si>
  <si>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</si>
  <si>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</si>
  <si>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</si>
  <si>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</si>
  <si>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</si>
  <si>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</si>
  <si>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</si>
  <si>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</si>
  <si>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</si>
  <si>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</si>
  <si>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</si>
  <si>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</si>
  <si>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</si>
  <si>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</si>
  <si>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</si>
  <si>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</si>
  <si>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</si>
  <si>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</si>
  <si>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</si>
  <si>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</si>
  <si>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</si>
  <si>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</si>
  <si>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</si>
  <si>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</si>
  <si>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</si>
  <si>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</si>
  <si>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</si>
  <si>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</si>
  <si>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</si>
  <si>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</si>
  <si>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</si>
  <si>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</si>
  <si>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</si>
  <si>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</si>
  <si>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</si>
  <si>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</si>
  <si>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</si>
  <si>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</si>
  <si>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</si>
  <si>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</si>
  <si>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</si>
  <si>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</si>
  <si>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</si>
  <si>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</si>
  <si>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</si>
  <si>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</si>
  <si>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</si>
  <si>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</si>
  <si>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</si>
  <si>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</si>
  <si>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</si>
  <si>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</si>
  <si>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</si>
  <si>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</si>
  <si>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</si>
  <si>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</si>
  <si>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</si>
  <si>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</si>
  <si>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</si>
  <si>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</si>
  <si>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</si>
  <si>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</si>
  <si>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</si>
  <si>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</si>
  <si>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</si>
  <si>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</si>
  <si>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</si>
  <si>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</si>
  <si>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</si>
  <si>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</si>
  <si>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</si>
  <si>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</si>
  <si>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</si>
  <si>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</si>
  <si>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</si>
  <si>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</si>
  <si>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</si>
  <si>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</si>
  <si>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</si>
  <si>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</si>
  <si>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</si>
  <si>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</si>
  <si>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</si>
  <si>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</si>
  <si>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</si>
  <si>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</si>
  <si>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</si>
  <si>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</si>
  <si>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</si>
  <si>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</si>
  <si>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</si>
  <si>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</si>
  <si>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</si>
  <si>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</si>
  <si>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</si>
  <si>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</si>
  <si>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</si>
  <si>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</si>
  <si>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</si>
  <si>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</si>
  <si>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</si>
  <si>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</si>
  <si>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</si>
  <si>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</si>
  <si>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</si>
  <si>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</si>
  <si>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</si>
  <si>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</si>
  <si>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</si>
  <si>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</si>
  <si>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</si>
  <si>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</si>
  <si>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</si>
  <si>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</si>
  <si>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</si>
  <si>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</si>
  <si>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</si>
  <si>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</si>
  <si>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</si>
  <si>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</si>
  <si>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</si>
  <si>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</si>
  <si>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</si>
  <si>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</si>
  <si>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</si>
  <si>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</si>
  <si>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</si>
  <si>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</si>
  <si>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</si>
  <si>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</si>
  <si>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</si>
  <si>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</si>
  <si>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</si>
  <si>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</si>
  <si>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</si>
  <si>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</si>
  <si>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</si>
  <si>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</si>
  <si>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</si>
  <si>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</si>
  <si>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</si>
  <si>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</si>
  <si>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</si>
  <si>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</si>
  <si>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</si>
  <si>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</si>
  <si>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</si>
  <si>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</si>
  <si>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</si>
  <si>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</si>
  <si>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</si>
  <si>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</si>
  <si>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</si>
  <si>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</si>
  <si>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</si>
  <si>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</si>
  <si>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</si>
  <si>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</si>
  <si>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</si>
  <si>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</si>
  <si>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</si>
  <si>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</si>
  <si>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</si>
  <si>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</si>
  <si>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</si>
  <si>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</si>
  <si>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</si>
  <si>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</si>
  <si>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</si>
  <si>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</si>
  <si>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</si>
  <si>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</si>
  <si>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</si>
  <si>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</si>
  <si>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</si>
  <si>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</si>
  <si>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</si>
  <si>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</si>
  <si>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</si>
  <si>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</si>
  <si>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</si>
  <si>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</si>
  <si>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</si>
  <si>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</si>
  <si>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</si>
  <si>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</si>
  <si>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</si>
  <si>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</si>
  <si>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</si>
  <si>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</si>
  <si>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</si>
  <si>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</si>
  <si>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</si>
  <si>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</si>
  <si>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</si>
  <si>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</si>
  <si>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</si>
  <si>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</si>
  <si>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</si>
  <si>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</si>
  <si>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</si>
  <si>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</si>
  <si>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</si>
  <si>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</si>
  <si>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</si>
  <si>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</si>
  <si>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</si>
  <si>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</si>
  <si>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</si>
  <si>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</si>
  <si>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</si>
  <si>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</si>
  <si>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</si>
  <si>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</si>
  <si>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</si>
  <si>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</si>
  <si>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</si>
  <si>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</si>
  <si>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</si>
  <si>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</si>
  <si>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</si>
  <si>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</si>
  <si>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</si>
  <si>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</si>
  <si>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</si>
  <si>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</si>
  <si>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</si>
  <si>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</si>
  <si>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</si>
  <si>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</si>
  <si>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</si>
  <si>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</si>
  <si>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</si>
  <si>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</si>
  <si>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</si>
  <si>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</si>
  <si>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</si>
  <si>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</si>
  <si>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</si>
  <si>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</si>
  <si>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</si>
  <si>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</si>
  <si>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</si>
  <si>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</si>
  <si>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</si>
  <si>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</si>
  <si>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</si>
  <si>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</si>
  <si>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</si>
  <si>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</si>
  <si>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</si>
  <si>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</si>
  <si>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</si>
  <si>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</si>
  <si>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</si>
  <si>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</si>
  <si>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</si>
  <si>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</si>
  <si>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</si>
  <si>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</si>
  <si>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</si>
  <si>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</si>
  <si>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</si>
  <si>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</si>
  <si>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</si>
  <si>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</si>
  <si>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</si>
  <si>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</si>
  <si>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</si>
  <si>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</si>
  <si>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</si>
  <si>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</si>
  <si>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</si>
  <si>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</si>
  <si>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</si>
  <si>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</si>
  <si>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</si>
  <si>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</si>
  <si>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</si>
  <si>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</si>
  <si>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</si>
  <si>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</si>
  <si>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</si>
  <si>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</si>
  <si>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</si>
  <si>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</si>
  <si>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</si>
  <si>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</si>
  <si>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</si>
  <si>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</si>
  <si>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</si>
  <si>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</si>
  <si>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</si>
  <si>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</si>
  <si>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</si>
  <si>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</si>
  <si>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</si>
  <si>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</si>
  <si>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</si>
  <si>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</si>
  <si>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</si>
  <si>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</si>
  <si>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</si>
  <si>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</si>
  <si>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</si>
  <si>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</si>
  <si>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</si>
  <si>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</si>
  <si>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</si>
  <si>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</si>
  <si>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</si>
  <si>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</si>
  <si>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</si>
  <si>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</si>
  <si>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</si>
  <si>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</si>
  <si>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</si>
  <si>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</si>
  <si>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</si>
  <si>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</si>
  <si>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</si>
  <si>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</si>
  <si>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</si>
  <si>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</si>
  <si>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</si>
  <si>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</si>
  <si>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</si>
  <si>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</si>
  <si>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</si>
  <si>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</si>
  <si>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</si>
  <si>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</si>
  <si>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</si>
  <si>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</si>
  <si>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</si>
  <si>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</si>
  <si>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</si>
  <si>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</si>
  <si>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</si>
  <si>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</si>
  <si>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</si>
  <si>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</si>
  <si>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</si>
  <si>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</si>
  <si>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</si>
  <si>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</si>
  <si>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</si>
  <si>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</si>
  <si>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</si>
  <si>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</si>
  <si>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</si>
  <si>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</si>
  <si>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</si>
  <si>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</si>
  <si>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</si>
  <si>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</si>
  <si>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</si>
  <si>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</si>
  <si>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</si>
  <si>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</si>
  <si>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</si>
  <si>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</si>
  <si>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</si>
  <si>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</si>
  <si>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</si>
  <si>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</si>
  <si>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</si>
  <si>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</si>
  <si>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</si>
  <si>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</si>
  <si>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</si>
  <si>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</si>
  <si>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</si>
  <si>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</si>
  <si>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</si>
  <si>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</si>
  <si>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</si>
  <si>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</si>
  <si>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</si>
  <si>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</si>
  <si>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</si>
  <si>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</si>
  <si>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</si>
  <si>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</si>
  <si>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</si>
  <si>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</si>
  <si>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</si>
  <si>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</si>
  <si>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</si>
  <si>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</si>
  <si>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</si>
  <si>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</si>
  <si>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</si>
  <si>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</si>
  <si>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</si>
  <si>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</si>
  <si>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</si>
  <si>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</si>
  <si>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</si>
  <si>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</si>
  <si>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</si>
  <si>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</si>
  <si>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</si>
  <si>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</si>
  <si>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</si>
  <si>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</si>
  <si>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</si>
  <si>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</si>
  <si>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</si>
  <si>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</si>
  <si>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</si>
  <si>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</si>
  <si>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</si>
  <si>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</si>
  <si>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</si>
  <si>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</si>
  <si>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</si>
  <si>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</si>
  <si>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</si>
  <si>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</si>
  <si>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</si>
  <si>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</si>
  <si>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</si>
  <si>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</si>
  <si>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</si>
  <si>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</si>
  <si>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</si>
  <si>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</si>
  <si>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</si>
  <si>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</si>
  <si>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</si>
  <si>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</si>
  <si>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</si>
  <si>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</si>
  <si>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</si>
  <si>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</si>
  <si>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</si>
  <si>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</si>
  <si>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</si>
  <si>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</si>
  <si>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</si>
  <si>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</si>
  <si>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</si>
  <si>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</si>
  <si>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</si>
  <si>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</si>
  <si>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</si>
  <si>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</si>
  <si>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</si>
  <si>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</si>
  <si>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</si>
  <si>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</si>
  <si>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</si>
  <si>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</si>
  <si>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</si>
  <si>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</si>
  <si>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</si>
  <si>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</si>
  <si>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</si>
  <si>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</si>
  <si>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</si>
  <si>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</si>
  <si>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</si>
  <si>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</si>
  <si>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</si>
  <si>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</si>
  <si>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</si>
  <si>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</si>
  <si>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</si>
  <si>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</si>
  <si>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</si>
  <si>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</si>
  <si>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</si>
  <si>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</si>
  <si>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</si>
  <si>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</si>
  <si>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</si>
  <si>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</si>
  <si>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</si>
  <si>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</si>
  <si>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</si>
  <si>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</si>
  <si>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</si>
  <si>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</si>
  <si>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</si>
  <si>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</si>
  <si>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</si>
  <si>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</si>
  <si>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</si>
  <si>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</si>
  <si>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</si>
  <si>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</si>
  <si>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</si>
  <si>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</si>
  <si>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</si>
  <si>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</si>
  <si>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</si>
  <si>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</si>
  <si>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</si>
  <si>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</si>
  <si>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</si>
  <si>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</si>
  <si>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</si>
  <si>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</si>
  <si>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</si>
  <si>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</si>
  <si>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</si>
  <si>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</si>
  <si>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</si>
  <si>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</si>
  <si>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</si>
  <si>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</si>
  <si>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</si>
  <si>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</si>
  <si>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</si>
  <si>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</si>
  <si>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</si>
  <si>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</si>
  <si>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</si>
  <si>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</si>
  <si>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</si>
  <si>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</si>
  <si>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</si>
  <si>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</si>
  <si>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</si>
  <si>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</si>
  <si>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</si>
  <si>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</si>
  <si>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</si>
  <si>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</si>
  <si>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</si>
  <si>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</si>
  <si>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</si>
  <si>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</si>
  <si>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</si>
  <si>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</si>
  <si>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</si>
  <si>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</si>
  <si>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</si>
  <si>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</si>
  <si>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</si>
  <si>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</si>
  <si>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</si>
  <si>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</si>
  <si>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</si>
  <si>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</si>
  <si>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</si>
  <si>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</si>
  <si>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</si>
  <si>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</si>
  <si>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</si>
  <si>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</si>
  <si>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</si>
  <si>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</si>
  <si>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</si>
  <si>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</si>
  <si>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</si>
  <si>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</si>
  <si>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</si>
  <si>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</si>
  <si>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</si>
  <si>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</si>
  <si>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</si>
  <si>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</si>
  <si>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</si>
  <si>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</si>
  <si>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</si>
  <si>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</si>
  <si>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</si>
  <si>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</si>
  <si>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</si>
  <si>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</si>
  <si>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</si>
  <si>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</si>
  <si>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</si>
  <si>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</si>
  <si>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</si>
  <si>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</si>
  <si>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</si>
  <si>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</si>
  <si>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</si>
  <si>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</si>
  <si>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</si>
  <si>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</si>
  <si>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</si>
  <si>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</si>
  <si>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</si>
  <si>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</si>
  <si>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</si>
  <si>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</si>
  <si>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</si>
  <si>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</si>
  <si>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</si>
  <si>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</si>
  <si>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</si>
  <si>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</si>
  <si>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</si>
  <si>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</si>
  <si>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</si>
  <si>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</si>
  <si>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</si>
  <si>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</si>
  <si>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</si>
  <si>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</si>
  <si>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</si>
  <si>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</si>
  <si>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</si>
  <si>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</si>
  <si>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</si>
  <si>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</si>
  <si>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</si>
  <si>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</si>
  <si>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</si>
  <si>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</si>
  <si>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</si>
  <si>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</si>
  <si>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</si>
  <si>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</si>
  <si>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</si>
  <si>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</si>
  <si>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</si>
  <si>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</si>
  <si>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</si>
  <si>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</si>
  <si>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</si>
  <si>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</si>
  <si>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</si>
  <si>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</si>
  <si>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</si>
  <si>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</si>
  <si>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</si>
  <si>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</si>
  <si>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</si>
  <si>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</si>
  <si>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</si>
  <si>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</si>
  <si>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</si>
  <si>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</si>
  <si>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</si>
  <si>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</si>
  <si>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</si>
  <si>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</si>
  <si>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</si>
  <si>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</si>
  <si>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</si>
  <si>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</si>
  <si>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</si>
  <si>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</si>
  <si>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</si>
  <si>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</si>
  <si>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</si>
  <si>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</si>
  <si>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</si>
  <si>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</si>
  <si>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</si>
  <si>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</si>
  <si>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</si>
  <si>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</si>
  <si>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</si>
  <si>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</si>
  <si>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</si>
  <si>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</si>
  <si>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</si>
  <si>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</si>
  <si>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</si>
  <si>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</si>
  <si>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</si>
  <si>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</si>
  <si>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</si>
  <si>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</si>
  <si>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</si>
  <si>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</si>
  <si>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</si>
  <si>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</si>
  <si>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</si>
  <si>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</si>
  <si>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</si>
  <si>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</si>
  <si>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</si>
  <si>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</si>
  <si>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</si>
  <si>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</si>
  <si>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</si>
  <si>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</si>
  <si>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</si>
  <si>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</si>
  <si>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</si>
  <si>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</si>
  <si>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</si>
  <si>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</si>
  <si>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</si>
  <si>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</si>
  <si>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</si>
  <si>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</si>
  <si>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</si>
  <si>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</si>
  <si>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</si>
  <si>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</si>
  <si>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</si>
  <si>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</si>
  <si>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</si>
  <si>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</si>
  <si>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</si>
  <si>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</si>
  <si>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</si>
  <si>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</si>
  <si>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</si>
  <si>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</si>
  <si>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</si>
  <si>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</si>
  <si>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</si>
  <si>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</si>
  <si>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</si>
  <si>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</si>
  <si>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</si>
  <si>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</si>
  <si>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</si>
  <si>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</si>
  <si>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</si>
  <si>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</si>
  <si>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</si>
  <si>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</si>
  <si>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</si>
  <si>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</si>
  <si>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</si>
  <si>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</si>
  <si>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</si>
  <si>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</si>
  <si>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</si>
  <si>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</si>
  <si>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</si>
  <si>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</si>
  <si>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</si>
  <si>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</si>
  <si>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</si>
  <si>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</si>
  <si>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</si>
  <si>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</si>
  <si>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</si>
  <si>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</si>
  <si>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</si>
  <si>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</si>
  <si>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</si>
  <si>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</si>
  <si>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</si>
  <si>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</si>
  <si>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</si>
  <si>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</si>
  <si>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</si>
  <si>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</si>
  <si>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</si>
  <si>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</si>
  <si>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</si>
  <si>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</si>
  <si>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</si>
  <si>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</si>
  <si>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</si>
  <si>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</si>
  <si>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</si>
  <si>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</si>
  <si>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</si>
  <si>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</si>
  <si>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</si>
  <si>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</si>
  <si>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</si>
  <si>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</si>
  <si>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</si>
  <si>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</si>
  <si>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</si>
  <si>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</si>
  <si>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</si>
  <si>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</si>
  <si>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</si>
  <si>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</si>
  <si>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</si>
  <si>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</si>
  <si>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</si>
  <si>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</si>
  <si>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</si>
  <si>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</si>
  <si>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</si>
  <si>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</si>
  <si>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</si>
  <si>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</si>
  <si>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</si>
  <si>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</si>
  <si>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</si>
  <si>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</si>
  <si>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</si>
  <si>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</si>
  <si>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</si>
  <si>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</si>
  <si>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</si>
  <si>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</si>
  <si>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</si>
  <si>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</si>
  <si>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</si>
  <si>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</si>
  <si>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</si>
  <si>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</si>
  <si>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</si>
  <si>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</si>
  <si>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</si>
  <si>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</si>
  <si>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</si>
  <si>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</si>
  <si>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</si>
  <si>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</si>
  <si>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</si>
  <si>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</si>
  <si>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</si>
  <si>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</si>
  <si>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</si>
  <si>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</si>
  <si>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</si>
  <si>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</si>
  <si>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</si>
  <si>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</si>
  <si>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</si>
  <si>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</si>
  <si>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</si>
  <si>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</si>
  <si>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</si>
  <si>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</si>
  <si>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</si>
  <si>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</si>
  <si>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</si>
  <si>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</si>
  <si>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</si>
  <si>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</si>
  <si>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</si>
  <si>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</si>
  <si>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</si>
  <si>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</si>
  <si>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</si>
  <si>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</si>
  <si>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</si>
  <si>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</si>
  <si>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</si>
  <si>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</si>
  <si>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</si>
  <si>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</si>
  <si>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</si>
  <si>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</si>
  <si>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</si>
  <si>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</si>
  <si>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</si>
  <si>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</si>
  <si>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</si>
  <si>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</si>
  <si>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</si>
  <si>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</si>
  <si>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</si>
  <si>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</si>
  <si>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</si>
  <si>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</si>
  <si>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</si>
  <si>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</si>
  <si>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</si>
  <si>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</si>
  <si>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</si>
  <si>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</si>
  <si>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</si>
  <si>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</si>
  <si>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</si>
  <si>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</si>
  <si>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</si>
  <si>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</si>
  <si>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</si>
  <si>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</si>
  <si>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</si>
  <si>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</si>
  <si>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</si>
  <si>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</si>
  <si>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</si>
  <si>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</si>
  <si>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</si>
  <si>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</si>
  <si>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</si>
  <si>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</si>
  <si>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</si>
  <si>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</si>
  <si>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</si>
  <si>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</si>
  <si>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</si>
  <si>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</si>
  <si>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</si>
  <si>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</si>
  <si>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</si>
  <si>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</si>
  <si>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</si>
  <si>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</si>
  <si>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</si>
  <si>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</si>
  <si>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</si>
  <si>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</si>
  <si>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</si>
  <si>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</si>
  <si>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</si>
  <si>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</si>
  <si>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</si>
  <si>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</si>
  <si>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</si>
  <si>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</si>
  <si>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</si>
  <si>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</si>
  <si>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</si>
  <si>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</si>
  <si>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</si>
  <si>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</si>
  <si>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</si>
  <si>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</si>
  <si>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</si>
  <si>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</si>
  <si>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</si>
  <si>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</si>
  <si>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</si>
  <si>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</si>
  <si>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</si>
  <si>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</si>
  <si>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</si>
  <si>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</si>
  <si>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</si>
  <si>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</si>
  <si>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</si>
  <si>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</si>
  <si>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</si>
  <si>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</si>
  <si>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</si>
  <si>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</si>
  <si>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</si>
  <si>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</si>
  <si>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</si>
  <si>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</si>
  <si>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</si>
  <si>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</si>
  <si>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</si>
  <si>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</si>
  <si>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</si>
  <si>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</si>
  <si>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</si>
  <si>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</si>
  <si>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</si>
  <si>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</si>
  <si>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</si>
  <si>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</si>
  <si>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</si>
  <si>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</si>
  <si>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</si>
  <si>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</si>
  <si>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</si>
  <si>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</si>
  <si>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</si>
  <si>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</si>
  <si>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</si>
  <si>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</si>
  <si>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</si>
  <si>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</si>
  <si>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</si>
  <si>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</si>
  <si>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</si>
  <si>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</si>
  <si>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</si>
  <si>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</si>
  <si>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</si>
  <si>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</si>
  <si>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</si>
  <si>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</si>
  <si>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</si>
  <si>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</si>
  <si>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</si>
  <si>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</si>
  <si>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</si>
  <si>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</si>
  <si>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</si>
  <si>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</si>
  <si>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</si>
  <si>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</si>
  <si>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</si>
  <si>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</si>
  <si>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</si>
  <si>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</si>
  <si>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</si>
  <si>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</si>
  <si>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</si>
  <si>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</si>
  <si>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</si>
  <si>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</si>
  <si>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</si>
  <si>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</si>
  <si>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</si>
  <si>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</si>
  <si>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</si>
  <si>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</si>
  <si>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</si>
  <si>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</si>
  <si>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</si>
  <si>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</si>
  <si>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</si>
  <si>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</si>
  <si>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</si>
  <si>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</si>
  <si>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</si>
  <si>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</si>
  <si>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</si>
  <si>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</si>
  <si>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</si>
  <si>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</si>
  <si>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</si>
  <si>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</si>
  <si>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</si>
  <si>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</si>
  <si>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</si>
  <si>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</si>
  <si>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</si>
  <si>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</si>
  <si>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</si>
  <si>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</si>
  <si>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</si>
  <si>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</si>
  <si>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</si>
  <si>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</si>
  <si>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</si>
  <si>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</si>
  <si>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</si>
  <si>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</si>
  <si>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</si>
  <si>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</si>
  <si>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</si>
  <si>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</si>
  <si>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</si>
  <si>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</si>
  <si>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</si>
  <si>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</si>
  <si>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</si>
  <si>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</si>
  <si>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</si>
  <si>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</si>
  <si>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</si>
  <si>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</si>
  <si>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</si>
  <si>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</si>
  <si>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</si>
  <si>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</si>
  <si>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</si>
  <si>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</si>
  <si>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</si>
  <si>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</si>
  <si>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</si>
  <si>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</si>
  <si>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</si>
  <si>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</si>
  <si>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</si>
  <si>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</si>
  <si>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</si>
  <si>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</si>
  <si>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</si>
  <si>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</si>
  <si>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</si>
  <si>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</si>
  <si>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</si>
  <si>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</si>
  <si>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</si>
  <si>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</si>
  <si>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</si>
  <si>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</si>
  <si>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</si>
  <si>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</si>
  <si>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</si>
  <si>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</si>
  <si>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</si>
  <si>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</si>
  <si>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</si>
  <si>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</si>
  <si>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</si>
  <si>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</si>
  <si>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</si>
  <si>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</si>
  <si>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</si>
  <si>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</si>
  <si>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</si>
  <si>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</si>
  <si>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</si>
  <si>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</si>
  <si>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</si>
  <si>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</si>
  <si>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</si>
  <si>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</si>
  <si>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</si>
  <si>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</si>
  <si>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</si>
  <si>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</si>
  <si>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</si>
  <si>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</si>
  <si>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</si>
  <si>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</si>
  <si>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</si>
  <si>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</si>
  <si>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</si>
  <si>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</si>
  <si>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</si>
  <si>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</si>
  <si>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</si>
  <si>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</si>
  <si>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</si>
  <si>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</si>
  <si>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</si>
  <si>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</si>
  <si>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</si>
  <si>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</si>
  <si>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</si>
  <si>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</si>
  <si>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</si>
  <si>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</si>
  <si>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</si>
  <si>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</si>
  <si>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</si>
  <si>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</si>
  <si>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</si>
  <si>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</si>
  <si>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</si>
  <si>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</si>
  <si>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</si>
  <si>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</si>
  <si>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</si>
  <si>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</si>
  <si>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</si>
  <si>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</si>
  <si>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</si>
  <si>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</si>
  <si>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</si>
  <si>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</si>
  <si>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</si>
  <si>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</si>
  <si>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</si>
  <si>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</si>
  <si>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</si>
  <si>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</si>
  <si>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</si>
  <si>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</si>
  <si>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</si>
  <si>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</si>
  <si>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</si>
  <si>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</si>
  <si>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</si>
  <si>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</si>
  <si>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</si>
  <si>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</si>
  <si>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</si>
  <si>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</si>
  <si>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</si>
  <si>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</si>
  <si>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</si>
  <si>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</si>
  <si>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</si>
  <si>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</si>
  <si>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</si>
  <si>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</si>
  <si>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</si>
  <si>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</si>
  <si>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</si>
  <si>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</si>
  <si>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</si>
  <si>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</si>
  <si>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</si>
  <si>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</si>
  <si>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</si>
  <si>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</si>
  <si>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</si>
  <si>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</si>
  <si>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</si>
  <si>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</si>
  <si>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</si>
  <si>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</si>
  <si>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</si>
  <si>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</si>
  <si>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</si>
  <si>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</si>
  <si>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</si>
  <si>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</si>
  <si>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</si>
  <si>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</si>
  <si>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</si>
  <si>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</si>
  <si>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</si>
  <si>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</si>
  <si>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</si>
  <si>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</si>
  <si>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</si>
  <si>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</si>
  <si>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</si>
  <si>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</si>
  <si>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</si>
  <si>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</si>
  <si>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</si>
  <si>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</si>
  <si>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</si>
  <si>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</si>
  <si>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</si>
  <si>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</si>
  <si>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</si>
  <si>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</si>
  <si>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</si>
  <si>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</si>
  <si>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</si>
  <si>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</si>
  <si>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</si>
  <si>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</si>
  <si>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</si>
  <si>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</si>
  <si>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</si>
  <si>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</si>
  <si>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</si>
  <si>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</si>
  <si>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</si>
  <si>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</si>
  <si>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</si>
  <si>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</si>
  <si>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</si>
  <si>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</si>
  <si>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</si>
  <si>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</si>
  <si>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</si>
  <si>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</si>
  <si>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</si>
  <si>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</si>
  <si>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</si>
  <si>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</si>
  <si>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</si>
  <si>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</si>
  <si>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</si>
  <si>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</si>
  <si>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</si>
  <si>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</si>
  <si>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</si>
  <si>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</si>
  <si>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</si>
  <si>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</si>
  <si>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</si>
  <si>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</si>
  <si>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</si>
  <si>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</si>
  <si>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</si>
  <si>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</si>
  <si>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</si>
  <si>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</si>
  <si>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</si>
  <si>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</si>
  <si>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</si>
  <si>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</si>
  <si>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</si>
  <si>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</si>
  <si>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</si>
  <si>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</si>
  <si>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</si>
  <si>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</si>
  <si>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</si>
  <si>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</si>
  <si>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</si>
  <si>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</si>
  <si>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</si>
  <si>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</si>
  <si>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</si>
  <si>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</si>
  <si>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</si>
  <si>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</si>
  <si>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</si>
  <si>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</si>
  <si>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</si>
  <si>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</si>
  <si>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</si>
  <si>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</si>
  <si>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</si>
  <si>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</si>
  <si>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</si>
  <si>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</si>
  <si>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</si>
  <si>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</si>
  <si>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</si>
  <si>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</si>
  <si>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</si>
  <si>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</si>
  <si>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</si>
  <si>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</si>
  <si>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</si>
  <si>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</si>
  <si>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</si>
  <si>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</si>
  <si>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</si>
  <si>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</si>
  <si>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</si>
  <si>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</si>
  <si>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</si>
  <si>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</si>
  <si>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</si>
  <si>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</si>
  <si>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</si>
  <si>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</si>
  <si>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</si>
  <si>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</si>
  <si>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</si>
  <si>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</si>
  <si>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</si>
  <si>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</si>
  <si>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</si>
  <si>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</si>
  <si>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</si>
  <si>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</si>
  <si>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</si>
  <si>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</si>
  <si>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</si>
  <si>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</si>
  <si>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</si>
  <si>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</si>
  <si>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</si>
  <si>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</si>
  <si>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</si>
  <si>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</si>
  <si>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</si>
  <si>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</si>
  <si>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</si>
  <si>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</si>
  <si>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</si>
  <si>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</si>
  <si>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</si>
  <si>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</si>
  <si>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</si>
  <si>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</si>
  <si>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</si>
  <si>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</si>
  <si>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</si>
  <si>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</si>
  <si>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</si>
  <si>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</si>
  <si>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</si>
  <si>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</si>
  <si>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</si>
  <si>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</si>
  <si>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</si>
  <si>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</si>
  <si>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</si>
  <si>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</si>
  <si>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</si>
  <si>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</si>
  <si>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</si>
  <si>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</si>
  <si>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</si>
  <si>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</si>
  <si>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</si>
  <si>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</si>
  <si>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</si>
  <si>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</si>
  <si>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</si>
  <si>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</si>
  <si>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</si>
  <si>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</si>
  <si>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</si>
  <si>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</si>
  <si>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</si>
  <si>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</si>
  <si>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</si>
  <si>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</si>
  <si>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</si>
  <si>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</si>
  <si>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</si>
  <si>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</si>
  <si>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</si>
  <si>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</si>
  <si>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</si>
  <si>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</si>
  <si>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</si>
  <si>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</si>
  <si>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</si>
  <si>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</si>
  <si>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</si>
  <si>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</si>
  <si>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</si>
  <si>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</si>
  <si>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</si>
  <si>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</si>
  <si>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</si>
  <si>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</si>
  <si>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</si>
  <si>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</si>
  <si>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</si>
  <si>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</si>
  <si>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</si>
  <si>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</si>
  <si>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</si>
  <si>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</si>
  <si>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</si>
  <si>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</si>
  <si>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</si>
  <si>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</si>
  <si>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</si>
  <si>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</si>
  <si>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</si>
  <si>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</si>
  <si>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</si>
  <si>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</si>
  <si>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</si>
  <si>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</si>
  <si>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</si>
  <si>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</si>
  <si>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</si>
  <si>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</si>
  <si>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</si>
  <si>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</si>
  <si>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</si>
  <si>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</si>
  <si>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</si>
  <si>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</si>
  <si>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</si>
  <si>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</si>
  <si>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</si>
  <si>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</si>
  <si>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</si>
  <si>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</si>
  <si>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</si>
  <si>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</si>
  <si>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</si>
  <si>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</si>
  <si>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</si>
  <si>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</si>
  <si>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</si>
  <si>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</si>
  <si>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</si>
  <si>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</si>
  <si>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</si>
  <si>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</si>
  <si>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</si>
  <si>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</si>
  <si>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</si>
  <si>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</si>
  <si>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</si>
  <si>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</si>
  <si>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</si>
  <si>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</si>
  <si>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</si>
  <si>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</si>
  <si>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</si>
  <si>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</si>
  <si>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</si>
  <si>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</si>
  <si>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</si>
  <si>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</si>
  <si>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</si>
  <si>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</si>
  <si>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</si>
  <si>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</si>
  <si>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</si>
  <si>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</si>
  <si>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</si>
  <si>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</si>
  <si>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</si>
  <si>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</si>
  <si>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</si>
  <si>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</si>
  <si>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</si>
  <si>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</si>
  <si>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</si>
  <si>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</si>
  <si>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</si>
  <si>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</si>
  <si>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</si>
  <si>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</si>
  <si>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</si>
  <si>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</si>
  <si>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</si>
  <si>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</si>
  <si>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</si>
  <si>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</si>
  <si>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</si>
  <si>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</si>
  <si>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</si>
  <si>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</si>
  <si>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</si>
  <si>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</si>
  <si>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</si>
  <si>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</si>
  <si>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</si>
  <si>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</si>
  <si>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</si>
  <si>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</si>
  <si>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</si>
  <si>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</si>
  <si>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</si>
  <si>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</si>
  <si>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</si>
  <si>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</si>
  <si>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</si>
  <si>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</si>
  <si>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</si>
  <si>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</si>
  <si>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</si>
  <si>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</si>
  <si>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</si>
  <si>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</si>
  <si>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</si>
  <si>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</si>
  <si>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</si>
  <si>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</si>
  <si>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</si>
  <si>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</si>
  <si>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</si>
  <si>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</si>
  <si>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</si>
  <si>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</si>
  <si>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</si>
  <si>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</si>
  <si>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</si>
  <si>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</si>
  <si>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</si>
  <si>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</si>
  <si>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</si>
  <si>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</si>
  <si>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</si>
  <si>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</si>
  <si>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</si>
  <si>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</si>
  <si>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</si>
  <si>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</si>
  <si>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</si>
  <si>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</si>
  <si>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</si>
  <si>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</si>
  <si>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</si>
  <si>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</si>
  <si>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</si>
  <si>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</si>
  <si>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</si>
  <si>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</si>
  <si>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</si>
  <si>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</si>
  <si>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</si>
  <si>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</si>
  <si>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</si>
  <si>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</si>
  <si>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</si>
  <si>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</si>
  <si>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</si>
  <si>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</si>
  <si>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</si>
  <si>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</si>
  <si>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</si>
  <si>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</si>
  <si>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</si>
  <si>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</si>
  <si>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</si>
  <si>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</si>
  <si>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</si>
  <si>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</si>
  <si>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</si>
  <si>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</si>
  <si>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</si>
  <si>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</si>
  <si>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</si>
  <si>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</si>
  <si>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</si>
  <si>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</si>
  <si>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</si>
  <si>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</si>
  <si>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</si>
  <si>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</si>
  <si>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</si>
  <si>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</si>
  <si>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</si>
  <si>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</si>
  <si>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</si>
  <si>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</si>
  <si>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</si>
  <si>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</si>
  <si>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</si>
  <si>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</si>
  <si>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</si>
  <si>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</si>
  <si>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</si>
  <si>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</si>
  <si>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</si>
  <si>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</si>
  <si>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</si>
  <si>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</si>
  <si>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</si>
  <si>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</si>
  <si>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</si>
  <si>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</si>
  <si>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</si>
  <si>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</si>
  <si>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</si>
  <si>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</si>
  <si>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</si>
  <si>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</si>
  <si>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</si>
  <si>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</si>
  <si>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</si>
  <si>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</si>
  <si>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</si>
  <si>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</si>
  <si>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</si>
  <si>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</si>
  <si>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</si>
  <si>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</si>
  <si>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</si>
  <si>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</si>
  <si>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</si>
  <si>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</si>
  <si>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</si>
  <si>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</si>
  <si>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</si>
  <si>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</si>
  <si>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</si>
  <si>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</si>
  <si>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</si>
  <si>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</si>
  <si>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</si>
  <si>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</si>
  <si>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</si>
  <si>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</si>
  <si>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</si>
  <si>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</si>
  <si>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</si>
  <si>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</si>
  <si>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</si>
  <si>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</si>
  <si>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</si>
  <si>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</si>
  <si>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</si>
  <si>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</si>
  <si>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</si>
  <si>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</si>
  <si>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</si>
  <si>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</si>
  <si>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</si>
  <si>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</si>
  <si>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</si>
  <si>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</si>
  <si>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</si>
  <si>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</si>
  <si>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</si>
  <si>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</si>
  <si>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</si>
  <si>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</si>
  <si>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</si>
  <si>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</si>
  <si>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</si>
  <si>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</si>
  <si>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</si>
  <si>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</si>
  <si>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</si>
  <si>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</si>
  <si>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</si>
  <si>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</si>
  <si>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</si>
  <si>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</si>
  <si>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</si>
  <si>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</si>
  <si>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</si>
  <si>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</si>
  <si>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</si>
  <si>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</si>
  <si>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</si>
  <si>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</si>
  <si>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</si>
  <si>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</si>
  <si>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</si>
  <si>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</si>
  <si>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</si>
  <si>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</si>
  <si>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</si>
  <si>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</si>
  <si>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</si>
  <si>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</si>
  <si>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</si>
  <si>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</si>
  <si>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</si>
  <si>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</si>
  <si>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</si>
  <si>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</si>
  <si>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</si>
  <si>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</si>
  <si>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</si>
  <si>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</si>
  <si>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</si>
  <si>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</si>
  <si>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</si>
  <si>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</si>
  <si>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</si>
  <si>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</si>
  <si>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</si>
  <si>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</si>
  <si>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</si>
  <si>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</si>
  <si>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</si>
  <si>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</si>
  <si>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</si>
  <si>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</si>
  <si>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</si>
  <si>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</si>
  <si>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</si>
  <si>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</si>
  <si>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</si>
  <si>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</si>
  <si>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</si>
  <si>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</si>
  <si>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</si>
  <si>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</si>
  <si>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</si>
  <si>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</si>
  <si>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</si>
  <si>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</si>
  <si>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</si>
  <si>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</si>
  <si>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</si>
  <si>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</si>
  <si>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</si>
  <si>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</si>
  <si>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</si>
  <si>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</si>
  <si>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</si>
  <si>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</si>
  <si>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</si>
  <si>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</si>
  <si>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</si>
  <si>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</si>
  <si>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</si>
  <si>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</si>
  <si>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</si>
  <si>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</si>
  <si>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</si>
  <si>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</si>
  <si>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</si>
  <si>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</si>
  <si>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</si>
  <si>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</si>
  <si>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</si>
  <si>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</si>
  <si>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</si>
  <si>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</si>
  <si>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</si>
  <si>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</si>
  <si>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</si>
  <si>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</si>
  <si>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</si>
  <si>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</si>
  <si>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</si>
  <si>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</si>
  <si>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</si>
  <si>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</si>
  <si>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</si>
  <si>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</si>
  <si>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</si>
  <si>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</si>
  <si>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</si>
  <si>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</si>
  <si>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</si>
  <si>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</si>
  <si>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</si>
  <si>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</si>
  <si>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</si>
  <si>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</si>
  <si>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</si>
  <si>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</si>
  <si>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</si>
  <si>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</si>
  <si>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</si>
  <si>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</si>
  <si>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</si>
  <si>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</si>
  <si>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</si>
  <si>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</si>
  <si>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</si>
  <si>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</si>
  <si>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</si>
  <si>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</si>
  <si>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</si>
  <si>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</si>
  <si>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</si>
  <si>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</si>
  <si>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</si>
  <si>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</si>
  <si>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</si>
  <si>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</si>
  <si>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</si>
  <si>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</si>
  <si>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</si>
  <si>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</si>
  <si>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</si>
  <si>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</si>
  <si>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</si>
  <si>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</si>
  <si>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</si>
  <si>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</si>
  <si>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</si>
  <si>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</si>
  <si>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</si>
  <si>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</si>
  <si>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</si>
  <si>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</si>
  <si>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</si>
  <si>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</si>
  <si>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</si>
  <si>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</si>
  <si>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</si>
  <si>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</si>
  <si>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</si>
  <si>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</si>
  <si>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</si>
  <si>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</si>
  <si>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</si>
  <si>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</si>
  <si>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</si>
  <si>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</si>
  <si>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</si>
  <si>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</si>
  <si>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</si>
  <si>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</si>
  <si>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</si>
  <si>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</si>
  <si>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</si>
  <si>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</si>
  <si>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</si>
  <si>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</si>
  <si>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</si>
  <si>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</si>
  <si>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</si>
  <si>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</si>
  <si>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</si>
  <si>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</si>
  <si>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</si>
  <si>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</si>
  <si>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</si>
  <si>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</si>
  <si>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</si>
  <si>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</si>
  <si>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</si>
  <si>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</si>
  <si>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</si>
  <si>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</si>
  <si>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</si>
  <si>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</si>
  <si>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</si>
  <si>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</si>
  <si>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</si>
  <si>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</si>
  <si>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</si>
  <si>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</si>
  <si>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</si>
  <si>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</si>
  <si>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</si>
  <si>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</si>
  <si>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</si>
  <si>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</si>
  <si>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</si>
  <si>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</si>
  <si>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</si>
  <si>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</si>
  <si>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</si>
  <si>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</si>
  <si>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</si>
  <si>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</si>
  <si>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</si>
  <si>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</si>
  <si>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</si>
  <si>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</si>
  <si>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</si>
  <si>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</si>
  <si>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</si>
  <si>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</si>
  <si>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</si>
  <si>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</si>
  <si>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</si>
  <si>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</si>
  <si>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</si>
  <si>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</si>
  <si>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</si>
  <si>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</si>
  <si>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</si>
  <si>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</si>
  <si>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</si>
  <si>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</si>
  <si>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</si>
  <si>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</si>
  <si>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</si>
  <si>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</si>
  <si>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</si>
  <si>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</si>
  <si>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</si>
  <si>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</si>
  <si>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</si>
  <si>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</si>
  <si>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</si>
  <si>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</si>
  <si>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</si>
  <si>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</si>
  <si>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</si>
  <si>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</si>
  <si>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</si>
  <si>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</si>
  <si>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</si>
  <si>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</si>
  <si>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</si>
  <si>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</si>
  <si>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</si>
  <si>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</si>
  <si>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</si>
  <si>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</si>
  <si>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</si>
  <si>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</si>
  <si>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</si>
  <si>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</si>
  <si>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</si>
  <si>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</si>
  <si>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</si>
  <si>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</si>
  <si>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</si>
  <si>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</si>
  <si>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</si>
  <si>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</si>
  <si>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</si>
  <si>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</si>
  <si>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</si>
  <si>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</si>
  <si>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</si>
  <si>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</si>
  <si>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</si>
  <si>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</si>
  <si>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</si>
  <si>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</si>
  <si>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</si>
  <si>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</si>
  <si>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</si>
  <si>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</si>
  <si>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</si>
  <si>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</si>
  <si>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</si>
  <si>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</si>
  <si>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</si>
  <si>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</si>
  <si>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</si>
  <si>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</si>
  <si>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</si>
  <si>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</si>
  <si>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</si>
  <si>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</si>
  <si>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</si>
  <si>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</si>
  <si>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</si>
  <si>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</si>
  <si>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</si>
  <si>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</si>
  <si>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</si>
  <si>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</si>
  <si>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</si>
  <si>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</si>
  <si>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</si>
  <si>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</si>
  <si>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</si>
  <si>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</si>
  <si>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</si>
  <si>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</si>
  <si>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</si>
  <si>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</si>
  <si>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</si>
  <si>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</si>
  <si>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</si>
  <si>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</si>
  <si>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</si>
  <si>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</si>
  <si>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</si>
  <si>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</si>
  <si>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</si>
  <si>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</si>
  <si>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</si>
  <si>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</si>
  <si>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</si>
  <si>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</si>
  <si>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</si>
  <si>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</si>
  <si>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</si>
  <si>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</si>
  <si>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</si>
  <si>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</si>
  <si>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</si>
  <si>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</si>
  <si>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</si>
  <si>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</si>
  <si>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</si>
  <si>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</si>
  <si>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</si>
  <si>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</si>
  <si>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</si>
  <si>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</si>
  <si>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</si>
  <si>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</si>
  <si>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</si>
  <si>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</si>
  <si>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</si>
  <si>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</si>
  <si>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</si>
  <si>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</si>
  <si>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</si>
  <si>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</si>
  <si>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</si>
  <si>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</si>
  <si>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</si>
  <si>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</si>
  <si>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</si>
  <si>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</si>
  <si>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</si>
  <si>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</si>
  <si>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</si>
  <si>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</si>
  <si>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</si>
  <si>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</si>
  <si>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</si>
  <si>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</si>
  <si>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</si>
  <si>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</si>
  <si>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</si>
  <si>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</si>
  <si>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</si>
  <si>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</si>
  <si>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</si>
  <si>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</si>
  <si>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</si>
  <si>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</si>
  <si>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</si>
  <si>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</si>
  <si>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</si>
  <si>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</si>
  <si>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</si>
  <si>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</si>
  <si>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</si>
  <si>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</si>
  <si>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</si>
  <si>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</si>
  <si>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</si>
  <si>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</si>
  <si>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</si>
  <si>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</si>
  <si>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</si>
  <si>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</si>
  <si>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</si>
  <si>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</si>
  <si>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</si>
  <si>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</si>
  <si>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</si>
  <si>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</si>
  <si>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</si>
  <si>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</si>
  <si>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</si>
  <si>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</si>
  <si>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</si>
  <si>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</si>
  <si>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</si>
  <si>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</si>
  <si>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</si>
  <si>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</si>
  <si>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</si>
  <si>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</si>
  <si>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</si>
  <si>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</si>
  <si>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</si>
  <si>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</si>
  <si>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</si>
  <si>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</si>
  <si>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</si>
  <si>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</si>
  <si>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</si>
  <si>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</si>
  <si>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</si>
  <si>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</si>
  <si>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</si>
  <si>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</si>
  <si>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</si>
  <si>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</si>
  <si>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</si>
  <si>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</si>
  <si>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</si>
  <si>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</si>
  <si>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</si>
  <si>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</si>
  <si>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</si>
  <si>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</si>
  <si>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</si>
  <si>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</si>
  <si>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</si>
  <si>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</si>
  <si>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</si>
  <si>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</si>
  <si>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</si>
  <si>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</si>
  <si>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</si>
  <si>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</si>
  <si>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</si>
  <si>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</si>
  <si>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</si>
  <si>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</si>
  <si>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</si>
  <si>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</si>
  <si>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</si>
  <si>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</si>
  <si>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</si>
  <si>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</si>
  <si>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</si>
  <si>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</si>
  <si>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</si>
  <si>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</si>
  <si>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</si>
  <si>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</si>
  <si>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</si>
  <si>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</si>
  <si>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</si>
  <si>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</si>
  <si>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</si>
  <si>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</si>
  <si>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</si>
  <si>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</si>
  <si>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</si>
  <si>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</si>
  <si>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</si>
  <si>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</si>
  <si>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</si>
  <si>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</si>
  <si>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</si>
  <si>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</si>
  <si>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</si>
  <si>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</si>
  <si>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</si>
  <si>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</si>
  <si>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</si>
  <si>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</si>
  <si>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</si>
  <si>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</si>
  <si>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</si>
  <si>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</si>
  <si>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</si>
  <si>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</si>
  <si>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</si>
  <si>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</si>
  <si>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</si>
  <si>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</si>
  <si>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</si>
  <si>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</si>
  <si>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</si>
  <si>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</si>
  <si>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</si>
  <si>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</si>
  <si>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</si>
  <si>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</si>
  <si>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</si>
  <si>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</si>
  <si>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</si>
  <si>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</si>
  <si>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</si>
  <si>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</si>
  <si>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</si>
  <si>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</si>
  <si>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</si>
  <si>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</si>
  <si>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</si>
  <si>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</si>
  <si>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</si>
  <si>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</si>
  <si>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</si>
  <si>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</si>
  <si>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</si>
  <si>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</si>
  <si>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</si>
  <si>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</si>
  <si>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</si>
  <si>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</si>
  <si>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</si>
  <si>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</si>
  <si>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</si>
  <si>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</si>
  <si>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</si>
  <si>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</si>
  <si>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</si>
  <si>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</si>
  <si>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</si>
  <si>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</si>
  <si>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</si>
  <si>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</si>
  <si>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</si>
  <si>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</si>
  <si>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</si>
  <si>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</si>
  <si>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</si>
  <si>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</si>
  <si>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</si>
  <si>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</si>
  <si>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</si>
  <si>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</si>
  <si>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</si>
  <si>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</si>
  <si>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</si>
  <si>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</si>
  <si>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</si>
  <si>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</si>
  <si>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</si>
  <si>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</si>
  <si>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</si>
  <si>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</si>
  <si>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</si>
  <si>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</si>
  <si>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</si>
  <si>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</si>
  <si>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</si>
  <si>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</si>
  <si>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</si>
  <si>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</si>
  <si>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</si>
  <si>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</si>
  <si>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</si>
  <si>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</si>
  <si>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</si>
  <si>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</si>
  <si>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</si>
  <si>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</si>
  <si>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</si>
  <si>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</si>
  <si>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</si>
  <si>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</si>
  <si>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</si>
  <si>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</si>
  <si>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</si>
  <si>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</si>
  <si>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</si>
  <si>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</si>
  <si>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</si>
  <si>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</si>
  <si>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</si>
  <si>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</si>
  <si>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</si>
  <si>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</si>
  <si>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</si>
  <si>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</si>
  <si>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</si>
  <si>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</si>
  <si>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</si>
  <si>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</si>
  <si>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</si>
  <si>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</si>
  <si>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</si>
  <si>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</si>
  <si>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</si>
  <si>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</si>
  <si>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</si>
  <si>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</si>
  <si>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</si>
  <si>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</si>
  <si>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</si>
  <si>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</si>
  <si>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</si>
  <si>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</si>
  <si>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</si>
  <si>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</si>
  <si>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</si>
  <si>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</si>
  <si>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</si>
  <si>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</si>
  <si>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</si>
  <si>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</si>
  <si>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</si>
  <si>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</si>
  <si>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</si>
  <si>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</si>
  <si>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</si>
  <si>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</si>
  <si>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</si>
  <si>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</si>
  <si>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</si>
  <si>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</si>
  <si>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</si>
  <si>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</si>
  <si>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</si>
  <si>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</si>
  <si>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</si>
  <si>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</si>
  <si>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</si>
  <si>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</si>
  <si>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</si>
  <si>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</si>
  <si>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</si>
  <si>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</si>
  <si>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</si>
  <si>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</si>
  <si>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</si>
  <si>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</si>
  <si>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</si>
  <si>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</si>
  <si>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</si>
  <si>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</si>
  <si>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</si>
  <si>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</si>
  <si>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</si>
  <si>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</si>
  <si>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</si>
  <si>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</si>
  <si>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</si>
  <si>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</si>
  <si>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</si>
  <si>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</si>
  <si>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</si>
  <si>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</si>
  <si>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</si>
  <si>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</si>
  <si>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</si>
  <si>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</si>
  <si>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</si>
  <si>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</si>
  <si>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</si>
  <si>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</si>
  <si>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</si>
  <si>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</si>
  <si>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</si>
  <si>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</si>
  <si>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</si>
  <si>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</si>
  <si>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</si>
  <si>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</si>
  <si>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</si>
  <si>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</si>
  <si>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</si>
  <si>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</si>
  <si>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</si>
  <si>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</si>
  <si>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</si>
  <si>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</si>
  <si>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</si>
  <si>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</si>
  <si>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</si>
  <si>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</si>
  <si>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</si>
  <si>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</si>
  <si>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</si>
  <si>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</si>
  <si>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</si>
  <si>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</si>
  <si>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</si>
  <si>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</si>
  <si>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</si>
  <si>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</si>
  <si>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</si>
  <si>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</si>
  <si>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</si>
  <si>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</si>
  <si>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</si>
  <si>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</si>
  <si>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</si>
  <si>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</si>
  <si>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</si>
  <si>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</si>
  <si>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</si>
  <si>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</si>
  <si>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</si>
  <si>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</si>
  <si>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</si>
  <si>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</si>
  <si>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</si>
  <si>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</si>
  <si>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</si>
  <si>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</si>
  <si>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</si>
  <si>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</si>
  <si>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</si>
  <si>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</si>
  <si>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</si>
  <si>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</si>
  <si>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</si>
  <si>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</si>
  <si>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</si>
  <si>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</si>
  <si>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</si>
  <si>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</si>
  <si>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</si>
  <si>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</si>
  <si>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</si>
  <si>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</si>
  <si>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</si>
  <si>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</si>
  <si>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</si>
  <si>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</si>
  <si>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</si>
  <si>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</si>
  <si>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</si>
  <si>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</si>
  <si>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</si>
  <si>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</si>
  <si>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</si>
  <si>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</si>
  <si>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</si>
  <si>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</si>
  <si>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</si>
  <si>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</si>
  <si>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</si>
  <si>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</si>
  <si>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</si>
  <si>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</si>
  <si>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</si>
  <si>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</si>
  <si>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</si>
  <si>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</si>
  <si>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</si>
  <si>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</si>
  <si>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</si>
  <si>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</si>
  <si>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</si>
  <si>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</si>
  <si>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</si>
  <si>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</si>
  <si>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</si>
  <si>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</si>
  <si>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</si>
  <si>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</si>
  <si>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</si>
  <si>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</si>
  <si>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</si>
  <si>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</si>
  <si>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</si>
  <si>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</si>
  <si>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</si>
  <si>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</si>
  <si>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</si>
  <si>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</si>
  <si>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</si>
  <si>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</si>
  <si>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</si>
  <si>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</si>
  <si>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</si>
  <si>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</si>
  <si>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</si>
  <si>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</si>
  <si>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</si>
  <si>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</si>
  <si>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</si>
  <si>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</si>
  <si>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</si>
  <si>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</si>
  <si>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</si>
  <si>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</si>
  <si>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</si>
  <si>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</si>
  <si>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</si>
  <si>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</si>
  <si>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</si>
  <si>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</si>
  <si>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</si>
  <si>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</si>
  <si>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</si>
  <si>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</si>
  <si>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</si>
  <si>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</si>
  <si>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</si>
  <si>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</si>
  <si>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</si>
  <si>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</si>
  <si>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</si>
  <si>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</si>
  <si>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</si>
  <si>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</si>
  <si>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</si>
  <si>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</si>
  <si>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</si>
  <si>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</si>
  <si>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</si>
  <si>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</si>
  <si>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</si>
  <si>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</si>
  <si>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</si>
  <si>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</si>
  <si>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</si>
  <si>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</si>
  <si>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</si>
  <si>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</si>
  <si>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</si>
  <si>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</si>
  <si>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</si>
  <si>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</si>
  <si>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</si>
  <si>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</si>
  <si>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</si>
  <si>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</si>
  <si>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</si>
  <si>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</si>
  <si>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</si>
  <si>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</si>
  <si>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</si>
  <si>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</si>
  <si>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</si>
  <si>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</si>
  <si>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</si>
  <si>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</si>
  <si>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</si>
  <si>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</si>
  <si>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</si>
  <si>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</si>
  <si>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</si>
  <si>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</si>
  <si>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</si>
  <si>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</si>
  <si>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</si>
  <si>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</si>
  <si>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</si>
  <si>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</si>
  <si>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</si>
  <si>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</si>
  <si>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</si>
  <si>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</si>
  <si>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</si>
  <si>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</si>
  <si>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</si>
  <si>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</si>
  <si>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</si>
  <si>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</si>
  <si>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</si>
  <si>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</si>
  <si>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</si>
  <si>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</si>
  <si>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</si>
  <si>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</si>
  <si>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</si>
  <si>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</si>
  <si>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</si>
  <si>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</si>
  <si>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</si>
  <si>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</si>
  <si>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</si>
  <si>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</si>
  <si>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</si>
  <si>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</si>
  <si>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</si>
  <si>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</si>
  <si>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</si>
  <si>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</si>
  <si>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</si>
  <si>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</si>
  <si>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</si>
  <si>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</si>
  <si>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</si>
  <si>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</si>
  <si>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</si>
  <si>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</si>
  <si>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</si>
  <si>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</si>
  <si>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</si>
  <si>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</si>
  <si>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</si>
  <si>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</si>
  <si>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</si>
  <si>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</si>
  <si>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</si>
  <si>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</si>
  <si>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</si>
  <si>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</si>
  <si>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</si>
  <si>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</si>
  <si>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</si>
  <si>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</si>
  <si>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</si>
  <si>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</si>
  <si>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</si>
  <si>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</si>
  <si>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</si>
  <si>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</si>
  <si>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</si>
  <si>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</si>
  <si>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</si>
  <si>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</si>
  <si>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</si>
  <si>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</si>
  <si>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</si>
  <si>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</si>
  <si>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</si>
  <si>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</si>
  <si>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</si>
  <si>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</si>
  <si>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</si>
  <si>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</si>
  <si>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</si>
  <si>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</si>
  <si>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</si>
  <si>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</si>
  <si>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</si>
  <si>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</si>
  <si>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</si>
  <si>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</si>
  <si>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</si>
  <si>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</si>
  <si>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</si>
  <si>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</si>
  <si>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</si>
  <si>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</si>
  <si>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</si>
  <si>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</si>
  <si>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</si>
  <si>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</si>
  <si>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</si>
  <si>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</si>
  <si>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</si>
  <si>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</si>
  <si>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</si>
  <si>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</si>
  <si>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</si>
  <si>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</si>
  <si>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</si>
  <si>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</si>
  <si>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</si>
  <si>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</si>
  <si>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</si>
  <si>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</si>
  <si>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</si>
  <si>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</si>
  <si>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</si>
  <si>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</si>
  <si>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</si>
  <si>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</si>
  <si>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</si>
  <si>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</si>
  <si>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</si>
  <si>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</si>
  <si>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</si>
  <si>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</si>
  <si>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</si>
  <si>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</si>
  <si>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</si>
  <si>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</si>
  <si>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</si>
  <si>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</si>
  <si>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</si>
  <si>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</si>
  <si>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</si>
  <si>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</si>
  <si>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</si>
  <si>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</si>
  <si>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</si>
  <si>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</si>
  <si>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</si>
  <si>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</si>
  <si>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</si>
  <si>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</si>
  <si>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</si>
  <si>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</si>
  <si>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</si>
  <si>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</si>
  <si>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</si>
  <si>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</si>
  <si>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</si>
  <si>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</si>
  <si>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</si>
  <si>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</si>
  <si>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</si>
  <si>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</si>
  <si>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</si>
  <si>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</si>
  <si>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</si>
  <si>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</si>
  <si>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</si>
  <si>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</si>
  <si>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</si>
  <si>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</si>
  <si>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</si>
  <si>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</si>
  <si>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</si>
  <si>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</si>
  <si>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</si>
  <si>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</si>
  <si>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</si>
  <si>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</si>
  <si>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</si>
  <si>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</si>
  <si>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</si>
  <si>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</si>
  <si>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</si>
  <si>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</si>
  <si>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</si>
  <si>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</si>
  <si>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</si>
  <si>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</si>
  <si>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</si>
  <si>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</si>
  <si>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</si>
  <si>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</si>
  <si>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</si>
  <si>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</si>
  <si>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</si>
  <si>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</si>
  <si>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</si>
  <si>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</si>
  <si>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</si>
  <si>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</si>
  <si>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</si>
  <si>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</si>
  <si>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</si>
  <si>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</si>
  <si>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</si>
  <si>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</si>
  <si>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</si>
  <si>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</si>
  <si>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</si>
  <si>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</si>
  <si>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</si>
  <si>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</si>
  <si>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</si>
  <si>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</si>
  <si>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</si>
  <si>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</si>
  <si>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</si>
  <si>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</si>
  <si>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</si>
  <si>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</si>
  <si>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</si>
  <si>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</si>
  <si>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</si>
  <si>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</si>
  <si>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</si>
  <si>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</si>
  <si>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</si>
  <si>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</si>
  <si>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</si>
  <si>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</si>
  <si>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</si>
  <si>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</si>
  <si>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</si>
  <si>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</si>
  <si>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</si>
  <si>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</si>
  <si>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</si>
  <si>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</si>
  <si>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</si>
  <si>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</si>
  <si>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</si>
  <si>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</si>
  <si>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</si>
  <si>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</si>
  <si>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</si>
  <si>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</si>
  <si>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</si>
  <si>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</si>
  <si>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</si>
  <si>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</si>
  <si>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</si>
  <si>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</si>
  <si>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</si>
  <si>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</si>
  <si>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</si>
  <si>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</si>
  <si>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</si>
  <si>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</si>
  <si>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</si>
  <si>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</si>
  <si>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</si>
  <si>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</si>
  <si>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</si>
  <si>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</si>
  <si>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</si>
  <si>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</si>
  <si>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</si>
  <si>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</si>
  <si>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</si>
  <si>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</si>
  <si>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</si>
  <si>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</si>
  <si>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</si>
  <si>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</si>
  <si>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</si>
  <si>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</si>
  <si>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</si>
  <si>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</si>
  <si>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</si>
  <si>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</si>
  <si>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</si>
  <si>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</si>
  <si>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</si>
  <si>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</si>
  <si>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</si>
  <si>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</si>
  <si>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</si>
  <si>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</si>
  <si>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</si>
  <si>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</si>
  <si>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</si>
  <si>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</si>
  <si>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</si>
  <si>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</si>
  <si>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</si>
  <si>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</si>
  <si>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</si>
  <si>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</si>
  <si>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</si>
  <si>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</si>
  <si>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</si>
  <si>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</si>
  <si>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</si>
  <si>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</si>
  <si>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</si>
  <si>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</si>
  <si>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</si>
  <si>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</si>
  <si>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</si>
  <si>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</si>
  <si>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</si>
  <si>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</si>
  <si>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</si>
  <si>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</si>
  <si>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</si>
  <si>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</si>
  <si>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</si>
  <si>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</si>
  <si>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</si>
  <si>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</si>
  <si>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</si>
  <si>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</si>
  <si>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</si>
  <si>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</si>
  <si>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</si>
  <si>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</si>
  <si>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</si>
  <si>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</si>
  <si>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</si>
  <si>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</si>
  <si>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</si>
  <si>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</si>
  <si>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</si>
  <si>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</si>
  <si>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</si>
  <si>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</si>
  <si>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</si>
  <si>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</si>
  <si>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</si>
  <si>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</si>
  <si>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</si>
  <si>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</si>
  <si>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</si>
  <si>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</si>
  <si>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</si>
  <si>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</si>
  <si>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</si>
  <si>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</si>
  <si>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</si>
  <si>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</si>
  <si>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</si>
  <si>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</si>
  <si>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</si>
  <si>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</si>
  <si>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</si>
  <si>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</si>
  <si>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</si>
  <si>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</si>
  <si>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</si>
  <si>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</si>
  <si>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</si>
  <si>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</si>
  <si>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</si>
  <si>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</si>
  <si>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</si>
  <si>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</si>
  <si>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</si>
  <si>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</si>
  <si>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</si>
  <si>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</si>
  <si>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</si>
  <si>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</si>
  <si>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</si>
  <si>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</si>
  <si>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</si>
  <si>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</si>
  <si>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</si>
  <si>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</si>
  <si>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</si>
  <si>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</si>
  <si>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</si>
  <si>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</si>
  <si>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</si>
  <si>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</si>
  <si>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</si>
  <si>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</si>
  <si>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</si>
  <si>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</si>
  <si>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</si>
  <si>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</si>
  <si>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</si>
  <si>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</si>
  <si>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</si>
  <si>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</si>
  <si>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</si>
  <si>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</si>
  <si>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</si>
  <si>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</si>
  <si>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</si>
  <si>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</si>
  <si>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</si>
  <si>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</si>
  <si>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</si>
  <si>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</si>
  <si>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</si>
  <si>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</si>
  <si>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</si>
  <si>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</si>
  <si>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</si>
  <si>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</si>
  <si>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</si>
  <si>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</si>
  <si>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</si>
  <si>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</si>
  <si>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</si>
  <si>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</si>
  <si>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</si>
  <si>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</si>
  <si>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</si>
  <si>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</si>
  <si>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</si>
  <si>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</si>
  <si>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</si>
  <si>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</si>
  <si>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</si>
  <si>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</si>
  <si>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</si>
  <si>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</si>
  <si>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</si>
  <si>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</si>
  <si>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</si>
  <si>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</si>
  <si>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</si>
  <si>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</si>
  <si>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</si>
  <si>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</si>
  <si>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</si>
  <si>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</si>
  <si>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</si>
  <si>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</si>
  <si>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</si>
  <si>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</si>
  <si>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</si>
  <si>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</si>
  <si>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</si>
  <si>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</si>
  <si>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</si>
  <si>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</si>
  <si>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</si>
  <si>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</si>
  <si>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</si>
  <si>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</si>
  <si>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</si>
  <si>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</si>
  <si>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</si>
  <si>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</si>
  <si>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</si>
  <si>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</si>
  <si>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</si>
  <si>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</si>
  <si>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</si>
  <si>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</si>
  <si>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</si>
  <si>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</si>
  <si>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</si>
  <si>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</si>
  <si>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</si>
  <si>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</si>
  <si>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</si>
  <si>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</si>
  <si>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</si>
  <si>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</si>
  <si>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</si>
  <si>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</si>
  <si>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</si>
  <si>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</si>
  <si>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</si>
  <si>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</si>
  <si>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</si>
  <si>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</si>
  <si>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</si>
  <si>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</si>
  <si>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</si>
  <si>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</si>
  <si>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</si>
  <si>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</si>
  <si>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</si>
  <si>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</si>
  <si>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</si>
  <si>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</si>
  <si>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</si>
  <si>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</si>
  <si>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</si>
  <si>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</si>
  <si>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</si>
  <si>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</si>
  <si>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</si>
  <si>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</si>
  <si>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</si>
  <si>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</si>
  <si>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</si>
  <si>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</si>
  <si>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</si>
  <si>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</si>
  <si>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</si>
  <si>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</si>
  <si>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</si>
  <si>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</si>
  <si>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</si>
  <si>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</si>
  <si>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</si>
  <si>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</si>
  <si>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</si>
  <si>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</si>
  <si>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</si>
  <si>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</si>
  <si>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</si>
  <si>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</si>
  <si>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</si>
  <si>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</si>
  <si>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</si>
  <si>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</si>
  <si>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</si>
  <si>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</si>
  <si>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</si>
  <si>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</si>
  <si>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</si>
  <si>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</si>
  <si>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</si>
  <si>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</si>
  <si>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</si>
  <si>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</si>
  <si>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</si>
  <si>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</si>
  <si>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</si>
  <si>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</si>
  <si>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</si>
  <si>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</si>
  <si>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</si>
  <si>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</si>
  <si>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</si>
  <si>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</si>
  <si>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</si>
  <si>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</si>
  <si>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</si>
  <si>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</si>
  <si>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</si>
  <si>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</si>
  <si>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</si>
  <si>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</si>
  <si>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</si>
  <si>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</si>
  <si>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</si>
  <si>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</si>
  <si>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</si>
  <si>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</si>
  <si>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</si>
  <si>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</si>
  <si>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</si>
  <si>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</si>
  <si>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</si>
  <si>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</si>
  <si>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</si>
  <si>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</si>
  <si>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</si>
  <si>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</si>
  <si>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</si>
  <si>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</si>
  <si>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</si>
  <si>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</si>
  <si>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</si>
  <si>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</si>
  <si>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</si>
  <si>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</si>
  <si>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</si>
  <si>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</si>
  <si>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</si>
  <si>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</si>
  <si>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</si>
  <si>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</si>
  <si>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</si>
  <si>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</si>
  <si>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</si>
  <si>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</si>
  <si>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</si>
  <si>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</si>
  <si>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</si>
  <si>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</si>
  <si>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</si>
  <si>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</si>
  <si>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</si>
  <si>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</si>
  <si>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</si>
  <si>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</si>
  <si>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</si>
  <si>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</si>
  <si>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</si>
  <si>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</si>
  <si>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</si>
  <si>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</si>
  <si>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</si>
  <si>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</si>
  <si>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</si>
  <si>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</si>
  <si>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</si>
  <si>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</si>
  <si>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</si>
  <si>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</si>
  <si>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</si>
  <si>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</si>
  <si>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</si>
  <si>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</si>
  <si>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</si>
  <si>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</si>
  <si>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</si>
  <si>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</si>
  <si>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</si>
  <si>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</si>
  <si>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</si>
  <si>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</si>
  <si>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</si>
  <si>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</si>
  <si>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</si>
  <si>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</si>
  <si>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</si>
  <si>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</si>
  <si>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</si>
  <si>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</si>
  <si>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</si>
  <si>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</si>
  <si>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</si>
  <si>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</si>
  <si>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</si>
  <si>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</si>
  <si>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</si>
  <si>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</si>
  <si>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</si>
  <si>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</si>
  <si>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</si>
  <si>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</si>
  <si>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</si>
  <si>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</si>
  <si>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</si>
  <si>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</si>
  <si>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</si>
  <si>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</si>
  <si>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</si>
  <si>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</si>
  <si>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</si>
  <si>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</si>
  <si>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</si>
  <si>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</si>
  <si>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</si>
  <si>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</si>
  <si>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</si>
  <si>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</si>
  <si>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</si>
  <si>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</si>
  <si>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</si>
  <si>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</si>
  <si>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</si>
  <si>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</si>
  <si>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</si>
  <si>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</si>
  <si>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</si>
  <si>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</si>
  <si>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</si>
  <si>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</si>
  <si>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</si>
  <si>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</si>
  <si>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</si>
  <si>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</si>
  <si>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</si>
  <si>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</si>
  <si>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</si>
  <si>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</si>
  <si>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</si>
  <si>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</si>
  <si>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</si>
  <si>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</si>
  <si>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</si>
  <si>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</si>
  <si>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</si>
  <si>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</si>
  <si>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</si>
  <si>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</si>
  <si>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</si>
  <si>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</si>
  <si>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</si>
  <si>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</si>
  <si>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</si>
  <si>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</si>
  <si>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</si>
  <si>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</si>
  <si>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</si>
  <si>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</si>
  <si>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</si>
  <si>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</si>
  <si>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</si>
  <si>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</si>
  <si>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</si>
  <si>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</si>
  <si>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</si>
  <si>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</si>
  <si>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</si>
  <si>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</si>
  <si>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</si>
  <si>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</si>
  <si>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</si>
  <si>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</si>
  <si>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</si>
  <si>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</si>
  <si>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</si>
  <si>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</si>
  <si>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</si>
  <si>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</si>
  <si>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</si>
  <si>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</si>
  <si>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</si>
  <si>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</si>
  <si>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</si>
  <si>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</si>
  <si>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</si>
  <si>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</si>
  <si>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</si>
  <si>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</si>
  <si>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</si>
  <si>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</si>
  <si>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</si>
  <si>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</si>
  <si>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</si>
  <si>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</si>
  <si>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</si>
  <si>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</si>
  <si>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</si>
  <si>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</si>
  <si>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</si>
  <si>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</si>
  <si>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</si>
  <si>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</si>
  <si>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</si>
  <si>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</si>
  <si>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</si>
  <si>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</si>
  <si>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</si>
  <si>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</si>
  <si>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</si>
  <si>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</si>
  <si>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</si>
  <si>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</si>
  <si>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</si>
  <si>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</si>
  <si>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</si>
  <si>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</si>
  <si>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</si>
  <si>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</si>
  <si>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</si>
  <si>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</si>
  <si>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</si>
  <si>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</si>
  <si>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</si>
  <si>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</si>
  <si>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</si>
  <si>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</si>
  <si>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</si>
  <si>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</si>
  <si>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</si>
  <si>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</si>
  <si>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</si>
  <si>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</si>
  <si>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</si>
  <si>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</si>
  <si>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</si>
  <si>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</si>
  <si>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</si>
  <si>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</si>
  <si>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</si>
  <si>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</si>
  <si>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</si>
  <si>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</si>
  <si>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</si>
  <si>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</si>
  <si>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</si>
  <si>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</si>
  <si>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</si>
  <si>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</si>
  <si>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</si>
  <si>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</si>
  <si>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</si>
  <si>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</si>
  <si>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</si>
  <si>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</si>
  <si>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</si>
  <si>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</si>
  <si>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</si>
  <si>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</si>
  <si>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</si>
  <si>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</si>
  <si>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</si>
  <si>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</si>
  <si>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</si>
  <si>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</si>
  <si>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</si>
  <si>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</si>
  <si>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</si>
  <si>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</si>
  <si>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</si>
  <si>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</si>
  <si>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</si>
  <si>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</si>
  <si>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</si>
  <si>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</si>
  <si>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</si>
  <si>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</si>
  <si>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</si>
  <si>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</si>
  <si>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</si>
  <si>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</si>
  <si>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</si>
  <si>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</si>
  <si>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</si>
  <si>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</si>
  <si>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</si>
  <si>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</si>
  <si>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</si>
  <si>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</si>
  <si>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</si>
  <si>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</si>
  <si>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</si>
  <si>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</si>
  <si>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</si>
  <si>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</si>
  <si>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</si>
  <si>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</si>
  <si>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</si>
  <si>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</si>
  <si>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</si>
  <si>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</si>
  <si>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</si>
  <si>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</si>
  <si>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</si>
  <si>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</si>
  <si>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</si>
  <si>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</si>
  <si>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</si>
  <si>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</si>
  <si>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</si>
  <si>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</si>
  <si>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</si>
  <si>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</si>
  <si>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</si>
  <si>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</si>
  <si>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</si>
  <si>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</si>
  <si>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</si>
  <si>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</si>
  <si>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</si>
  <si>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</si>
  <si>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</si>
  <si>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</si>
  <si>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</si>
  <si>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</si>
  <si>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</si>
  <si>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</si>
  <si>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</si>
  <si>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</si>
  <si>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</si>
  <si>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</si>
  <si>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</si>
  <si>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</si>
  <si>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</si>
  <si>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</si>
  <si>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</si>
  <si>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</si>
  <si>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</si>
  <si>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</si>
  <si>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</si>
  <si>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</si>
  <si>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</si>
  <si>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</si>
  <si>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</si>
  <si>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</si>
  <si>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</si>
  <si>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</si>
  <si>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</si>
  <si>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</si>
  <si>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</si>
  <si>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</si>
  <si>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</si>
  <si>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</si>
  <si>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</si>
  <si>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</si>
  <si>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</si>
  <si>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</si>
  <si>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</si>
  <si>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</si>
  <si>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</si>
  <si>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</si>
  <si>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</si>
  <si>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</si>
  <si>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</si>
  <si>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</si>
  <si>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</si>
  <si>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</si>
  <si>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</si>
  <si>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</si>
  <si>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</si>
  <si>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</si>
  <si>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</si>
  <si>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</si>
  <si>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</si>
  <si>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</si>
  <si>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</si>
  <si>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</si>
  <si>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</si>
  <si>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</si>
  <si>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</si>
  <si>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</si>
  <si>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</si>
  <si>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</si>
  <si>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</si>
  <si>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</si>
  <si>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</si>
  <si>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</si>
  <si>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</si>
  <si>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</si>
  <si>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</si>
  <si>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</si>
  <si>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</si>
  <si>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</si>
  <si>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</si>
  <si>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</si>
  <si>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</si>
  <si>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</si>
  <si>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</si>
  <si>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</si>
  <si>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</si>
  <si>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</si>
  <si>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</si>
  <si>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</si>
  <si>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</si>
  <si>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</si>
  <si>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</si>
  <si>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</si>
  <si>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</si>
  <si>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</si>
  <si>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</si>
  <si>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</si>
  <si>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</si>
  <si>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</si>
  <si>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</si>
  <si>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</si>
  <si>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</si>
  <si>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</si>
  <si>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</si>
  <si>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</si>
  <si>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</si>
  <si>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</si>
  <si>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</si>
  <si>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</si>
  <si>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</si>
  <si>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</si>
  <si>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</si>
  <si>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</si>
  <si>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</si>
  <si>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</si>
  <si>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</si>
  <si>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</si>
  <si>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</si>
  <si>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</si>
  <si>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</si>
  <si>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</si>
  <si>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</si>
  <si>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</si>
  <si>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</si>
  <si>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</si>
  <si>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</si>
  <si>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</si>
  <si>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</si>
  <si>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</si>
  <si>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</si>
  <si>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</si>
  <si>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</si>
  <si>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</si>
  <si>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</si>
  <si>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</si>
  <si>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</si>
  <si>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</si>
  <si>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</si>
  <si>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</si>
  <si>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</si>
  <si>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</si>
  <si>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</si>
  <si>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</si>
  <si>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</si>
  <si>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</si>
  <si>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</si>
  <si>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</si>
  <si>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</si>
  <si>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</si>
  <si>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</si>
  <si>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</si>
  <si>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</si>
  <si>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</si>
  <si>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</si>
  <si>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</si>
  <si>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</si>
  <si>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</si>
  <si>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</si>
  <si>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</si>
  <si>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</si>
  <si>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</si>
  <si>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</si>
  <si>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</si>
  <si>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</si>
  <si>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</si>
  <si>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</si>
  <si>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</si>
  <si>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</si>
  <si>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</si>
  <si>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</si>
  <si>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</si>
  <si>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</si>
  <si>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</si>
  <si>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</si>
  <si>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</si>
  <si>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</si>
  <si>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</si>
  <si>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</si>
  <si>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</si>
  <si>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</si>
  <si>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</si>
  <si>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</si>
  <si>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</si>
  <si>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</si>
  <si>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</si>
  <si>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</si>
  <si>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</si>
  <si>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</si>
  <si>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</si>
  <si>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</si>
  <si>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</si>
  <si>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</si>
  <si>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</si>
  <si>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</si>
  <si>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</si>
  <si>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</si>
  <si>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</si>
  <si>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</si>
  <si>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</si>
  <si>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</si>
  <si>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</si>
  <si>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</si>
  <si>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</si>
  <si>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</si>
  <si>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</si>
  <si>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</si>
  <si>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</si>
  <si>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</si>
  <si>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</si>
  <si>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</si>
  <si>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</si>
  <si>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</si>
  <si>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</si>
  <si>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</si>
  <si>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</si>
  <si>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</si>
  <si>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</si>
  <si>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</si>
  <si>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</si>
  <si>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</si>
  <si>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</si>
  <si>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</si>
  <si>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</si>
  <si>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</si>
  <si>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</si>
  <si>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</si>
  <si>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</si>
  <si>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</si>
  <si>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</si>
  <si>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</si>
  <si>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</si>
  <si>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</si>
  <si>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</si>
  <si>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</si>
  <si>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</si>
  <si>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</si>
  <si>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</si>
  <si>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</si>
  <si>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</si>
  <si>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</si>
  <si>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</si>
  <si>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</si>
  <si>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</si>
  <si>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</si>
  <si>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</si>
  <si>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</si>
  <si>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</si>
  <si>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</si>
  <si>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</si>
  <si>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</si>
  <si>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</si>
  <si>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</si>
  <si>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</si>
  <si>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</si>
  <si>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</si>
  <si>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</si>
  <si>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</si>
  <si>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</si>
  <si>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</si>
  <si>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</si>
  <si>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</si>
  <si>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</si>
  <si>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</si>
  <si>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</si>
  <si>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</si>
  <si>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</si>
  <si>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</si>
  <si>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</si>
  <si>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</si>
  <si>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</si>
  <si>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</si>
  <si>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</si>
  <si>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</si>
  <si>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</si>
  <si>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</si>
  <si>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</si>
  <si>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</si>
  <si>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</si>
  <si>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</si>
  <si>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</si>
  <si>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</si>
  <si>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</si>
  <si>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</si>
  <si>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</si>
  <si>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</si>
  <si>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</si>
  <si>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</si>
  <si>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</si>
  <si>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</si>
  <si>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</si>
  <si>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</si>
  <si>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</si>
  <si>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</si>
  <si>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</si>
  <si>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</si>
  <si>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</si>
  <si>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</si>
  <si>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</si>
  <si>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</si>
  <si>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</si>
  <si>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</si>
  <si>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</si>
  <si>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</si>
  <si>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</si>
  <si>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</si>
  <si>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</si>
  <si>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</si>
  <si>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</si>
  <si>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</si>
  <si>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</si>
  <si>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</si>
  <si>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</si>
  <si>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</si>
  <si>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</si>
  <si>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</si>
  <si>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</si>
  <si>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</si>
  <si>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</si>
  <si>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</si>
  <si>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</si>
  <si>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</si>
  <si>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</si>
  <si>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</si>
  <si>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</si>
  <si>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</si>
  <si>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</si>
  <si>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</si>
  <si>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</si>
  <si>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</si>
  <si>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</si>
  <si>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</si>
  <si>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</si>
  <si>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</si>
  <si>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</si>
  <si>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</si>
  <si>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</si>
  <si>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</si>
  <si>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</si>
  <si>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</si>
  <si>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</si>
  <si>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</si>
  <si>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</si>
  <si>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</si>
  <si>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</si>
  <si>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</si>
  <si>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</si>
  <si>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</si>
  <si>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</si>
  <si>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</si>
  <si>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</si>
  <si>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</si>
  <si>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</si>
  <si>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</si>
  <si>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</si>
  <si>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</si>
  <si>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</si>
  <si>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</si>
  <si>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</si>
  <si>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</si>
  <si>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</si>
  <si>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</si>
  <si>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</si>
  <si>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</si>
  <si>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</si>
  <si>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</si>
  <si>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</si>
  <si>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</si>
  <si>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</si>
  <si>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</si>
  <si>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</si>
  <si>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</si>
  <si>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</si>
  <si>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</si>
  <si>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</si>
  <si>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</si>
  <si>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</si>
  <si>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</si>
  <si>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</si>
  <si>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</si>
  <si>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</si>
  <si>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</si>
  <si>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</si>
  <si>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</si>
  <si>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</si>
  <si>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</si>
  <si>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</si>
  <si>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</si>
  <si>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</si>
  <si>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</si>
  <si>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</si>
  <si>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</si>
  <si>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</si>
  <si>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</si>
  <si>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</si>
  <si>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</si>
  <si>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</si>
  <si>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</si>
  <si>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</si>
  <si>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</si>
  <si>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</si>
  <si>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</si>
  <si>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</si>
  <si>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</si>
  <si>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</si>
  <si>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</si>
  <si>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</si>
  <si>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</si>
  <si>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</si>
  <si>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</si>
  <si>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</si>
  <si>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</si>
  <si>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</si>
  <si>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</si>
  <si>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</si>
  <si>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</si>
  <si>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</si>
  <si>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</si>
  <si>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</si>
  <si>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</si>
  <si>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</si>
  <si>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</si>
  <si>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</si>
  <si>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</si>
  <si>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</si>
  <si>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</si>
  <si>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</si>
  <si>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</si>
  <si>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</si>
  <si>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</si>
  <si>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</si>
  <si>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</si>
  <si>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</si>
  <si>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</si>
  <si>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</si>
  <si>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</si>
  <si>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</si>
  <si>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</si>
  <si>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</si>
  <si>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</si>
  <si>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</si>
  <si>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</si>
  <si>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</si>
  <si>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</si>
  <si>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</si>
  <si>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</si>
  <si>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</si>
  <si>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</si>
  <si>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</si>
  <si>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</si>
  <si>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</si>
  <si>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</si>
  <si>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</si>
  <si>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</si>
  <si>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</si>
  <si>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</si>
  <si>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</si>
  <si>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</si>
  <si>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</si>
  <si>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</si>
  <si>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</si>
  <si>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</si>
  <si>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</si>
  <si>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</si>
  <si>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</si>
  <si>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</si>
  <si>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</si>
  <si>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</si>
  <si>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</si>
  <si>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</si>
  <si>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</si>
  <si>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</si>
  <si>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</si>
  <si>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</si>
  <si>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</si>
  <si>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</si>
  <si>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</si>
  <si>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</si>
  <si>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</si>
  <si>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</si>
  <si>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</si>
  <si>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</si>
  <si>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</si>
  <si>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</si>
  <si>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</si>
  <si>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</si>
  <si>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</si>
  <si>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</si>
  <si>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</si>
  <si>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</si>
  <si>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</si>
  <si>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</si>
  <si>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</si>
  <si>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</si>
  <si>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</si>
  <si>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</si>
  <si>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</si>
  <si>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</si>
  <si>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</si>
  <si>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</si>
  <si>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</si>
  <si>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</si>
  <si>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</si>
  <si>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</si>
  <si>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</si>
  <si>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</si>
  <si>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</si>
  <si>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</si>
  <si>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</si>
  <si>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</si>
  <si>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</si>
  <si>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</si>
  <si>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</si>
  <si>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</si>
  <si>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</si>
  <si>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</si>
  <si>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</si>
  <si>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</si>
  <si>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</si>
  <si>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</si>
  <si>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</si>
  <si>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</si>
  <si>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</si>
  <si>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</si>
  <si>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</si>
  <si>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</si>
  <si>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</si>
  <si>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</si>
  <si>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</si>
  <si>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</si>
  <si>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</si>
  <si>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</si>
  <si>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</si>
  <si>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</si>
  <si>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</si>
  <si>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</si>
  <si>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</si>
  <si>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</si>
  <si>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</si>
  <si>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</si>
  <si>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</si>
  <si>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</si>
  <si>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</si>
  <si>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</si>
  <si>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</si>
  <si>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</si>
  <si>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</si>
  <si>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</si>
  <si>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</si>
  <si>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</si>
  <si>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</si>
  <si>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</si>
  <si>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</si>
  <si>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</si>
  <si>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</si>
  <si>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</si>
  <si>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</si>
  <si>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</si>
  <si>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</si>
  <si>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</si>
  <si>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</si>
  <si>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</si>
  <si>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</si>
  <si>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</si>
  <si>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</si>
  <si>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</si>
  <si>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</si>
  <si>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</si>
  <si>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</si>
  <si>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</si>
  <si>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</si>
  <si>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</si>
  <si>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</si>
  <si>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</si>
  <si>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</si>
  <si>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</si>
  <si>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</si>
  <si>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</si>
  <si>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</si>
  <si>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</si>
  <si>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</si>
  <si>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</si>
  <si>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</si>
  <si>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</si>
  <si>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</si>
  <si>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</si>
  <si>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</si>
  <si>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</si>
  <si>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</si>
  <si>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</si>
  <si>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</si>
  <si>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</si>
  <si>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</si>
  <si>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</si>
  <si>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</si>
  <si>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</si>
  <si>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</si>
  <si>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</si>
  <si>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</si>
  <si>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</si>
  <si>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</si>
  <si>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</si>
  <si>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</si>
  <si>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</si>
  <si>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</si>
  <si>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</si>
  <si>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</si>
  <si>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</si>
  <si>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</si>
  <si>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</si>
  <si>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</si>
  <si>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</si>
  <si>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</si>
  <si>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</si>
  <si>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</si>
  <si>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</si>
  <si>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</si>
  <si>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</si>
  <si>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</si>
  <si>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</si>
  <si>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</si>
  <si>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</si>
  <si>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</si>
  <si>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</si>
  <si>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</si>
  <si>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</si>
  <si>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</si>
  <si>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</si>
  <si>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</si>
  <si>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</si>
  <si>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</si>
  <si>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</si>
  <si>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</si>
  <si>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</si>
  <si>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</si>
  <si>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</si>
  <si>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</si>
  <si>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</si>
  <si>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</si>
  <si>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</si>
  <si>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</si>
  <si>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</si>
  <si>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</si>
  <si>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</si>
  <si>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</si>
  <si>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</si>
  <si>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</si>
  <si>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</si>
  <si>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</si>
  <si>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</si>
  <si>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</si>
  <si>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</si>
  <si>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</si>
  <si>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</si>
  <si>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</si>
  <si>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</si>
  <si>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</si>
  <si>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</si>
  <si>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</si>
  <si>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</si>
  <si>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</si>
  <si>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</si>
  <si>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</si>
  <si>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</si>
  <si>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</si>
  <si>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</si>
  <si>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</si>
  <si>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</si>
  <si>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</si>
  <si>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</si>
  <si>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</si>
  <si>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</si>
  <si>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</si>
  <si>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</si>
  <si>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</si>
  <si>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</si>
  <si>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</si>
  <si>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</si>
  <si>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</si>
  <si>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</si>
  <si>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</si>
  <si>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</si>
  <si>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</si>
  <si>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</si>
  <si>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</si>
  <si>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</si>
  <si>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</si>
  <si>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</si>
  <si>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</si>
  <si>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</si>
  <si>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</si>
  <si>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</si>
  <si>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</si>
  <si>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</si>
  <si>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</si>
  <si>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</si>
  <si>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</si>
  <si>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</si>
  <si>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</si>
  <si>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</si>
  <si>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</si>
  <si>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</si>
  <si>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</si>
  <si>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</si>
  <si>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</si>
  <si>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</si>
  <si>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</si>
  <si>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</si>
  <si>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</si>
  <si>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</si>
  <si>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</si>
  <si>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</si>
  <si>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</si>
  <si>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</si>
  <si>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</si>
  <si>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</si>
  <si>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</si>
  <si>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</si>
  <si>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</si>
  <si>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</si>
  <si>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</si>
  <si>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</si>
  <si>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</si>
  <si>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</si>
  <si>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</si>
  <si>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</si>
  <si>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</si>
  <si>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</si>
  <si>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</si>
  <si>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</si>
  <si>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</si>
  <si>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</si>
  <si>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</si>
  <si>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</si>
  <si>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</si>
  <si>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</si>
  <si>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</si>
  <si>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</si>
  <si>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</si>
  <si>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</si>
  <si>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</si>
  <si>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</si>
  <si>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</si>
  <si>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</si>
  <si>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</si>
  <si>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</si>
  <si>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</si>
  <si>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</si>
  <si>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</si>
  <si>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</si>
  <si>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</si>
  <si>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</si>
  <si>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</si>
  <si>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</si>
  <si>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</si>
  <si>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</si>
  <si>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</si>
  <si>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</si>
  <si>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</si>
  <si>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</si>
  <si>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</si>
  <si>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</si>
  <si>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</si>
  <si>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</si>
  <si>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</si>
  <si>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</si>
  <si>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</si>
  <si>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</si>
  <si>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</si>
  <si>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</si>
  <si>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</si>
  <si>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</si>
  <si>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</si>
  <si>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</si>
  <si>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</si>
  <si>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</si>
  <si>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</si>
  <si>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</si>
  <si>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</si>
  <si>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</si>
  <si>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</si>
  <si>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</si>
  <si>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</si>
  <si>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</si>
  <si>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</si>
  <si>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</si>
  <si>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</si>
  <si>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</si>
  <si>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</si>
  <si>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</si>
  <si>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</si>
  <si>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</si>
  <si>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</si>
  <si>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</si>
  <si>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</si>
  <si>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</si>
  <si>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</si>
  <si>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</si>
  <si>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</si>
  <si>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</si>
  <si>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</si>
  <si>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</si>
  <si>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</si>
  <si>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</si>
  <si>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</si>
  <si>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</si>
  <si>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</si>
  <si>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</si>
  <si>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</si>
  <si>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</si>
  <si>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</si>
  <si>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</si>
  <si>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</si>
  <si>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</si>
  <si>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</si>
  <si>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</si>
  <si>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</si>
  <si>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</si>
  <si>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</si>
  <si>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</si>
  <si>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</si>
  <si>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</si>
  <si>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</si>
  <si>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</si>
  <si>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</si>
  <si>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</si>
  <si>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</si>
  <si>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</si>
  <si>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</si>
  <si>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</si>
  <si>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</si>
  <si>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</si>
  <si>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</si>
  <si>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</si>
  <si>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</si>
  <si>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</si>
  <si>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</si>
  <si>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</si>
  <si>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</si>
  <si>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</si>
  <si>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</si>
  <si>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</si>
  <si>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</si>
  <si>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</si>
  <si>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</si>
  <si>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</si>
  <si>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</si>
  <si>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</si>
  <si>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</si>
  <si>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</si>
  <si>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</si>
  <si>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</si>
  <si>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</si>
  <si>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</si>
  <si>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</si>
  <si>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</si>
  <si>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</si>
  <si>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</si>
  <si>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</si>
  <si>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</si>
  <si>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</si>
  <si>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</si>
  <si>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</si>
  <si>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</si>
  <si>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</si>
  <si>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</si>
  <si>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</si>
  <si>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</si>
  <si>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</si>
  <si>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</si>
  <si>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</si>
  <si>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</si>
  <si>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</si>
  <si>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</si>
  <si>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</si>
  <si>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</si>
  <si>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</si>
  <si>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</si>
  <si>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</si>
  <si>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</si>
  <si>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</si>
  <si>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</si>
  <si>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</si>
  <si>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</si>
  <si>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</si>
  <si>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</si>
  <si>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</si>
  <si>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</si>
  <si>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</si>
  <si>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</si>
  <si>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</si>
  <si>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</si>
  <si>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</si>
  <si>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</si>
  <si>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</si>
  <si>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</si>
  <si>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</si>
  <si>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</si>
  <si>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</si>
  <si>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</si>
  <si>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</si>
  <si>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</si>
  <si>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</si>
  <si>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</si>
  <si>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</si>
  <si>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</si>
  <si>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</si>
  <si>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</si>
  <si>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</si>
  <si>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</si>
  <si>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</si>
  <si>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</si>
  <si>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</si>
  <si>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</si>
  <si>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</si>
  <si>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</si>
  <si>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</si>
  <si>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</si>
  <si>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</si>
  <si>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</si>
  <si>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</si>
  <si>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</si>
  <si>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</si>
  <si>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</si>
  <si>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</si>
  <si>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</si>
  <si>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</si>
  <si>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</si>
  <si>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</si>
  <si>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</si>
  <si>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</si>
  <si>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</si>
  <si>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</si>
  <si>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</si>
  <si>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</si>
  <si>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</si>
  <si>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</si>
  <si>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</si>
  <si>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</si>
  <si>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</si>
  <si>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</si>
  <si>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</si>
  <si>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</si>
  <si>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</si>
  <si>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</si>
  <si>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</si>
  <si>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</si>
  <si>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</si>
  <si>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</si>
  <si>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</si>
  <si>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</si>
  <si>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</si>
  <si>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</si>
  <si>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</si>
  <si>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</si>
  <si>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</si>
  <si>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</si>
  <si>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</si>
  <si>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</si>
  <si>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</si>
  <si>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</si>
  <si>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</si>
  <si>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</si>
  <si>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</si>
  <si>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</si>
  <si>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</si>
  <si>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</si>
  <si>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</si>
  <si>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</si>
  <si>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</si>
  <si>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</si>
  <si>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</si>
  <si>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</si>
  <si>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</si>
  <si>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</si>
  <si>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</si>
  <si>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</si>
  <si>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</si>
  <si>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</si>
  <si>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</si>
  <si>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</si>
  <si>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</si>
  <si>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</si>
  <si>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</si>
  <si>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</si>
  <si>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</si>
  <si>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</si>
  <si>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</si>
  <si>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</si>
  <si>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</si>
  <si>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</si>
  <si>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</si>
  <si>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</si>
  <si>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</si>
  <si>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</si>
  <si>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</si>
  <si>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</si>
  <si>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</si>
  <si>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</si>
  <si>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</si>
  <si>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</si>
  <si>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</si>
  <si>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</si>
  <si>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</si>
  <si>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</si>
  <si>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</si>
  <si>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</si>
  <si>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</si>
  <si>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</si>
  <si>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</si>
  <si>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</si>
  <si>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</si>
  <si>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</si>
  <si>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</si>
  <si>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</si>
  <si>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</si>
  <si>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</si>
  <si>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</si>
  <si>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</si>
  <si>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</si>
  <si>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</si>
  <si>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</si>
  <si>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</si>
  <si>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</si>
  <si>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</si>
  <si>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</si>
  <si>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</si>
  <si>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</si>
  <si>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</si>
  <si>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</si>
  <si>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</si>
  <si>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</si>
  <si>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</si>
  <si>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</si>
  <si>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</si>
  <si>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</si>
  <si>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</si>
  <si>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</si>
  <si>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</si>
  <si>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</si>
  <si>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</si>
  <si>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</si>
  <si>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</si>
  <si>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</si>
  <si>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</si>
  <si>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</si>
  <si>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</si>
  <si>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</si>
  <si>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</si>
  <si>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</si>
  <si>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</si>
  <si>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</si>
  <si>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</si>
  <si>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</si>
  <si>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</si>
  <si>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</si>
  <si>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</si>
  <si>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</si>
  <si>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</si>
  <si>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</si>
  <si>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</si>
  <si>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</si>
  <si>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</si>
  <si>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</si>
  <si>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</si>
  <si>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</si>
  <si>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</si>
  <si>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</si>
  <si>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</si>
  <si>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</si>
  <si>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</si>
  <si>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</si>
  <si>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</si>
  <si>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</si>
  <si>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</si>
  <si>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</si>
  <si>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</si>
  <si>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</si>
  <si>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</si>
  <si>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</si>
  <si>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</si>
  <si>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</si>
  <si>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</si>
  <si>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</si>
  <si>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</si>
  <si>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</si>
  <si>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</si>
  <si>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</si>
  <si>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</si>
  <si>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</si>
  <si>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</si>
  <si>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</si>
  <si>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</si>
  <si>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</si>
  <si>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</si>
  <si>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</si>
  <si>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</si>
  <si>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</si>
  <si>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</si>
  <si>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</si>
  <si>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</si>
  <si>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</si>
  <si>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</si>
  <si>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</si>
  <si>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</si>
  <si>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</si>
  <si>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</si>
  <si>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</si>
  <si>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</si>
  <si>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</si>
  <si>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</si>
  <si>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</si>
  <si>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</si>
  <si>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</si>
  <si>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</si>
  <si>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</si>
  <si>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</si>
  <si>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</si>
  <si>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</si>
  <si>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</si>
  <si>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</si>
  <si>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</si>
  <si>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</si>
  <si>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</si>
  <si>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</si>
  <si>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</si>
  <si>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</si>
  <si>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</si>
  <si>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</si>
  <si>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</si>
  <si>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</si>
  <si>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</si>
  <si>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</si>
  <si>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</si>
  <si>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</si>
  <si>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</si>
  <si>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</si>
  <si>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</si>
  <si>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</si>
  <si>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</si>
  <si>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</si>
  <si>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</si>
  <si>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</si>
  <si>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</si>
  <si>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</si>
  <si>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</si>
  <si>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</si>
  <si>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</si>
  <si>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</si>
  <si>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</si>
  <si>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</si>
  <si>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</si>
  <si>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</si>
  <si>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</si>
  <si>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</si>
  <si>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</si>
  <si>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</si>
  <si>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</si>
  <si>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</si>
  <si>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</si>
  <si>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</si>
  <si>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</si>
  <si>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</si>
  <si>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</si>
  <si>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</si>
  <si>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</si>
  <si>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</si>
  <si>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</si>
  <si>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</si>
  <si>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</si>
  <si>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</si>
  <si>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</si>
  <si>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</si>
  <si>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</si>
  <si>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</si>
  <si>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</si>
  <si>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</si>
  <si>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</si>
  <si>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</si>
  <si>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</si>
  <si>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</si>
  <si>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</si>
  <si>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</si>
  <si>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</si>
  <si>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</si>
  <si>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</si>
  <si>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</si>
  <si>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</si>
  <si>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</si>
  <si>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</si>
  <si>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</si>
  <si>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</si>
  <si>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</si>
  <si>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</si>
  <si>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</si>
  <si>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</si>
  <si>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</si>
  <si>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</si>
  <si>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</si>
  <si>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</si>
  <si>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</si>
  <si>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</si>
  <si>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</si>
  <si>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</si>
  <si>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</si>
  <si>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</si>
  <si>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</si>
  <si>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</si>
  <si>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</si>
  <si>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</si>
  <si>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</si>
  <si>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</si>
  <si>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</si>
  <si>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</si>
  <si>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</si>
  <si>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</si>
  <si>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</si>
  <si>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</si>
  <si>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</si>
  <si>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</si>
  <si>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</si>
  <si>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</si>
  <si>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</si>
  <si>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</si>
  <si>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</si>
  <si>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</si>
  <si>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</si>
  <si>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</si>
  <si>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</si>
  <si>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</si>
  <si>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</si>
  <si>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</si>
  <si>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</si>
  <si>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</si>
  <si>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</si>
  <si>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</si>
  <si>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</si>
  <si>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</si>
  <si>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</si>
  <si>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</si>
  <si>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</si>
  <si>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</si>
  <si>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</si>
  <si>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</si>
  <si>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</si>
  <si>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</si>
  <si>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</si>
  <si>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</si>
  <si>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</si>
  <si>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</si>
  <si>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</si>
  <si>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</si>
  <si>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</si>
  <si>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</si>
  <si>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</si>
  <si>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</si>
  <si>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</si>
  <si>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</si>
  <si>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</si>
  <si>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</si>
  <si>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</si>
  <si>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</si>
  <si>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</si>
  <si>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</si>
  <si>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</si>
  <si>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</si>
  <si>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</si>
  <si>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</si>
  <si>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</si>
  <si>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</si>
  <si>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</si>
  <si>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</si>
  <si>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</si>
  <si>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</si>
  <si>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</si>
  <si>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</si>
  <si>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</si>
  <si>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</si>
  <si>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</si>
  <si>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</si>
  <si>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</si>
  <si>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</si>
  <si>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</si>
  <si>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</si>
  <si>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</si>
  <si>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</si>
  <si>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</si>
  <si>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</si>
  <si>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</si>
  <si>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</si>
  <si>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</si>
  <si>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</si>
  <si>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</si>
  <si>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</si>
  <si>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</si>
  <si>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</si>
  <si>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</si>
  <si>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</si>
  <si>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</si>
  <si>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</si>
  <si>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</si>
  <si>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</si>
  <si>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</si>
  <si>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</si>
  <si>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</si>
  <si>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</si>
  <si>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</si>
  <si>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</si>
  <si>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</si>
  <si>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</si>
  <si>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</si>
  <si>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</si>
  <si>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</si>
  <si>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</si>
  <si>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</si>
  <si>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</si>
  <si>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</si>
  <si>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</si>
  <si>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</si>
  <si>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</si>
  <si>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</si>
  <si>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</si>
  <si>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</si>
  <si>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</si>
  <si>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</si>
  <si>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</si>
  <si>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</si>
  <si>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</si>
  <si>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</si>
  <si>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</si>
  <si>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</si>
  <si>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</si>
  <si>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</si>
  <si>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</si>
  <si>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</si>
  <si>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</si>
  <si>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</si>
  <si>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</si>
  <si>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</si>
  <si>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</si>
  <si>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</si>
  <si>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</si>
  <si>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</si>
  <si>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</si>
  <si>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</si>
  <si>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</si>
  <si>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</si>
  <si>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</si>
  <si>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</si>
  <si>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</si>
  <si>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</si>
  <si>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</si>
  <si>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</si>
  <si>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</si>
  <si>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</si>
  <si>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</si>
  <si>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</si>
  <si>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</si>
  <si>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</si>
  <si>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</si>
  <si>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</si>
  <si>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</si>
  <si>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</si>
  <si>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</si>
  <si>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</si>
  <si>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</si>
  <si>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</si>
  <si>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</si>
  <si>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</si>
  <si>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</si>
  <si>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</si>
  <si>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</si>
  <si>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</si>
  <si>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</si>
  <si>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</si>
  <si>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</si>
  <si>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</si>
  <si>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</si>
  <si>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</si>
  <si>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</si>
  <si>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</si>
  <si>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</si>
  <si>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</si>
  <si>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</si>
  <si>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</si>
  <si>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</si>
  <si>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</si>
  <si>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</si>
  <si>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</si>
  <si>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</si>
  <si>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</si>
  <si>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</si>
  <si>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</si>
  <si>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</si>
  <si>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</si>
  <si>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</si>
  <si>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</si>
  <si>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</si>
  <si>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</si>
  <si>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</si>
  <si>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</si>
  <si>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</si>
  <si>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</si>
  <si>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</si>
  <si>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</si>
  <si>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</si>
  <si>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</si>
  <si>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</si>
  <si>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</si>
  <si>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</si>
  <si>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</si>
  <si>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</si>
  <si>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</si>
  <si>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</si>
  <si>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</si>
  <si>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</si>
  <si>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</si>
  <si>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</si>
  <si>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</si>
  <si>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</si>
  <si>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</si>
  <si>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</si>
  <si>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</si>
  <si>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</si>
  <si>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</si>
  <si>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</si>
  <si>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</si>
  <si>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</si>
  <si>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</si>
  <si>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</si>
  <si>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</si>
  <si>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</si>
  <si>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</si>
  <si>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</si>
  <si>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</si>
  <si>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</si>
  <si>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</si>
  <si>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</si>
  <si>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</si>
  <si>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</si>
  <si>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</si>
  <si>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</si>
  <si>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</si>
  <si>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</si>
  <si>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</si>
  <si>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</si>
  <si>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</si>
  <si>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</si>
  <si>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</si>
  <si>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</si>
  <si>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</si>
  <si>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</si>
  <si>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</si>
  <si>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</si>
  <si>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</si>
  <si>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</si>
  <si>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</si>
  <si>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</si>
  <si>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</si>
  <si>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</si>
  <si>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</si>
  <si>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</si>
  <si>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</si>
  <si>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</si>
  <si>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</si>
  <si>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</si>
  <si>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</si>
  <si>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</si>
  <si>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</si>
  <si>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</si>
  <si>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</si>
  <si>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</si>
  <si>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</si>
  <si>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</si>
  <si>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</si>
  <si>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</si>
  <si>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</si>
  <si>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</si>
  <si>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</si>
  <si>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</si>
  <si>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</si>
  <si>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</si>
  <si>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</si>
  <si>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</si>
  <si>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</si>
  <si>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</si>
  <si>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</si>
  <si>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</si>
  <si>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</si>
  <si>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</si>
  <si>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</si>
  <si>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</si>
  <si>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</si>
  <si>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</si>
  <si>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</si>
  <si>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</si>
  <si>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</si>
  <si>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</si>
  <si>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</si>
  <si>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</si>
  <si>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</si>
  <si>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</si>
  <si>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</si>
  <si>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</si>
  <si>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</si>
  <si>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</si>
  <si>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</si>
  <si>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</si>
  <si>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</si>
  <si>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</si>
  <si>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</si>
  <si>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</si>
  <si>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</si>
  <si>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</si>
  <si>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</si>
  <si>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</si>
  <si>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</si>
  <si>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</si>
  <si>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</si>
  <si>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</si>
  <si>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</si>
  <si>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</si>
  <si>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</si>
  <si>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</si>
  <si>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</si>
  <si>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</si>
  <si>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</si>
  <si>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</si>
  <si>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</si>
  <si>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</si>
  <si>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</si>
  <si>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</si>
  <si>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</si>
  <si>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</si>
  <si>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</si>
  <si>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</si>
  <si>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</si>
  <si>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</si>
  <si>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</si>
  <si>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</si>
  <si>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</si>
  <si>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</si>
  <si>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</si>
  <si>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</si>
  <si>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</si>
  <si>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</si>
  <si>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</si>
  <si>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</si>
  <si>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</si>
  <si>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</si>
  <si>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</si>
  <si>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</si>
  <si>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</si>
  <si>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</si>
  <si>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</si>
  <si>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</si>
  <si>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</si>
  <si>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</si>
  <si>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</si>
  <si>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</si>
  <si>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</si>
  <si>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</si>
  <si>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</si>
  <si>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</si>
  <si>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</si>
  <si>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</si>
  <si>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</si>
  <si>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</si>
  <si>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</si>
  <si>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</si>
  <si>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</si>
  <si>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</si>
  <si>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</si>
  <si>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</si>
  <si>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</si>
  <si>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</si>
  <si>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</si>
  <si>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</si>
  <si>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</si>
  <si>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</si>
  <si>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</si>
  <si>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</si>
  <si>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</si>
  <si>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</si>
  <si>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</si>
  <si>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</si>
  <si>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</si>
  <si>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</si>
  <si>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</si>
  <si>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</si>
  <si>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</si>
  <si>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</si>
  <si>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</si>
  <si>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</si>
  <si>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</si>
  <si>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</si>
  <si>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</si>
  <si>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</si>
  <si>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</si>
  <si>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</si>
  <si>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</si>
  <si>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</si>
  <si>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</si>
  <si>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</si>
  <si>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</si>
  <si>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</si>
  <si>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</si>
  <si>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</si>
  <si>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</si>
  <si>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</si>
  <si>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</si>
  <si>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</si>
  <si>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</si>
  <si>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</si>
  <si>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</si>
  <si>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</si>
  <si>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</si>
  <si>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</si>
  <si>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</si>
  <si>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</si>
  <si>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</si>
  <si>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</si>
  <si>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</si>
  <si>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</si>
  <si>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</si>
  <si>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</si>
  <si>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</si>
  <si>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</si>
  <si>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</si>
  <si>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</si>
  <si>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</si>
  <si>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</si>
  <si>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</si>
  <si>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</si>
  <si>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</si>
  <si>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</si>
  <si>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</si>
  <si>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</si>
  <si>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</si>
  <si>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</si>
  <si>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</si>
  <si>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</si>
  <si>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</si>
  <si>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</si>
  <si>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</si>
  <si>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</si>
  <si>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</si>
  <si>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</si>
  <si>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</si>
  <si>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</si>
  <si>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</si>
  <si>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</si>
  <si>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</si>
  <si>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</si>
  <si>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</si>
  <si>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</si>
  <si>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</si>
  <si>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</si>
  <si>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</si>
  <si>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</si>
  <si>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</si>
  <si>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</si>
  <si>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</si>
  <si>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</si>
  <si>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</si>
  <si>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</si>
  <si>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</si>
  <si>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</si>
  <si>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</si>
  <si>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</si>
  <si>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</si>
  <si>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</si>
  <si>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</si>
  <si>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</si>
  <si>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</si>
  <si>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</si>
  <si>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</si>
  <si>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</si>
  <si>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</si>
  <si>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</si>
  <si>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</si>
  <si>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</si>
  <si>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</si>
  <si>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</si>
  <si>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</si>
  <si>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</si>
  <si>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</si>
  <si>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</si>
  <si>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</si>
  <si>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</si>
  <si>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</si>
  <si>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</si>
  <si>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</si>
  <si>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</si>
  <si>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</si>
  <si>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</si>
  <si>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</si>
  <si>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</si>
  <si>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</si>
  <si>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</si>
  <si>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</si>
  <si>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</si>
  <si>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</si>
  <si>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</si>
  <si>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</si>
  <si>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</si>
  <si>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</si>
  <si>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</si>
  <si>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</si>
  <si>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</si>
  <si>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</si>
  <si>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</si>
  <si>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</si>
  <si>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</si>
  <si>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</si>
  <si>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</si>
  <si>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</si>
  <si>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</si>
  <si>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</si>
  <si>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</si>
  <si>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</si>
  <si>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</si>
  <si>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</si>
  <si>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</si>
  <si>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</si>
  <si>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</si>
  <si>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</si>
  <si>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</si>
  <si>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</si>
  <si>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</si>
  <si>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</si>
  <si>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</si>
  <si>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</si>
  <si>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</si>
  <si>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</si>
  <si>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</si>
  <si>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</si>
  <si>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</si>
  <si>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</si>
  <si>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</si>
  <si>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</si>
  <si>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</si>
  <si>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</si>
  <si>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</si>
  <si>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</si>
  <si>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</si>
  <si>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</si>
  <si>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</si>
  <si>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</si>
  <si>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</si>
  <si>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</si>
  <si>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</si>
  <si>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</si>
  <si>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</si>
  <si>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</si>
  <si>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</si>
  <si>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</si>
  <si>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</si>
  <si>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</si>
  <si>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</si>
  <si>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</si>
  <si>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</si>
  <si>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</si>
  <si>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</si>
  <si>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</si>
  <si>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</si>
  <si>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</si>
  <si>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</si>
  <si>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</si>
  <si>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</si>
  <si>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</si>
  <si>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</si>
  <si>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</si>
  <si>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</si>
  <si>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</si>
  <si>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</si>
  <si>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</si>
  <si>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</si>
  <si>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</si>
  <si>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</si>
  <si>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</si>
  <si>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</si>
  <si>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</si>
  <si>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</si>
  <si>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</si>
  <si>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</si>
  <si>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</si>
  <si>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</si>
  <si>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</si>
  <si>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</si>
  <si>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</si>
  <si>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</si>
  <si>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</si>
  <si>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</si>
  <si>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</si>
  <si>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</si>
  <si>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</si>
  <si>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</si>
  <si>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</si>
  <si>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</si>
  <si>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</si>
  <si>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</si>
  <si>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</si>
  <si>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</si>
  <si>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</si>
  <si>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</si>
  <si>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</si>
  <si>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</si>
  <si>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</si>
  <si>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</si>
  <si>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</si>
  <si>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</si>
  <si>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</si>
  <si>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</si>
  <si>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</si>
  <si>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</si>
  <si>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</si>
  <si>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</si>
  <si>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</si>
  <si>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</si>
  <si>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</si>
  <si>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</si>
  <si>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</si>
  <si>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</si>
  <si>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</si>
  <si>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</si>
  <si>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</si>
  <si>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</si>
  <si>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</si>
  <si>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</si>
  <si>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</si>
  <si>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</si>
  <si>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</si>
  <si>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</si>
  <si>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</si>
  <si>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</si>
  <si>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</si>
  <si>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</si>
  <si>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</si>
  <si>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</si>
  <si>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</si>
  <si>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</si>
  <si>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</si>
  <si>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</si>
  <si>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</si>
  <si>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</si>
  <si>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</si>
  <si>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</si>
  <si>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</si>
  <si>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</si>
  <si>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</si>
  <si>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</si>
  <si>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</si>
  <si>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</si>
  <si>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</si>
  <si>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</si>
  <si>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</si>
  <si>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</si>
  <si>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</si>
  <si>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</si>
  <si>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</si>
  <si>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</si>
  <si>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</si>
  <si>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</si>
  <si>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</si>
  <si>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</si>
  <si>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</si>
  <si>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</si>
  <si>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</si>
  <si>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</si>
  <si>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</si>
  <si>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</si>
  <si>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</si>
  <si>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</si>
  <si>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</si>
  <si>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</si>
  <si>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</si>
  <si>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</si>
  <si>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</si>
  <si>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</si>
  <si>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</si>
  <si>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</si>
  <si>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</si>
  <si>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</si>
  <si>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</si>
  <si>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</si>
  <si>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</si>
  <si>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</si>
  <si>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</si>
  <si>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</si>
  <si>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</si>
  <si>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</si>
  <si>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</si>
  <si>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</si>
  <si>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</si>
  <si>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</si>
  <si>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</si>
  <si>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</si>
  <si>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</si>
  <si>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</si>
  <si>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</si>
  <si>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</si>
  <si>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</si>
  <si>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</si>
  <si>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</si>
  <si>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</si>
  <si>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</si>
  <si>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</si>
  <si>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</si>
  <si>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</si>
  <si>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</si>
  <si>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</si>
  <si>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</si>
  <si>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</si>
  <si>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</si>
  <si>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</si>
  <si>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</si>
  <si>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</si>
  <si>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</si>
  <si>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</si>
  <si>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</si>
  <si>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</si>
  <si>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</si>
  <si>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</si>
  <si>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</si>
  <si>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</si>
  <si>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</si>
  <si>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</si>
  <si>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</si>
  <si>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</si>
  <si>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</si>
  <si>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</si>
  <si>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</si>
  <si>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</si>
  <si>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</si>
  <si>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</si>
  <si>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</si>
  <si>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</si>
  <si>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</si>
  <si>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</si>
  <si>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</si>
  <si>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</si>
  <si>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</si>
  <si>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</si>
  <si>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</si>
  <si>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</si>
  <si>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</si>
  <si>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</si>
  <si>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</si>
  <si>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</si>
  <si>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</si>
  <si>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</si>
  <si>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</si>
  <si>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</si>
  <si>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</si>
  <si>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</si>
  <si>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</si>
  <si>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</si>
  <si>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</si>
  <si>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</si>
  <si>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</si>
  <si>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</si>
  <si>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</si>
  <si>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</si>
  <si>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</si>
  <si>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</si>
  <si>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</si>
  <si>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</si>
  <si>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</si>
  <si>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</si>
  <si>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</si>
  <si>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</si>
  <si>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</si>
  <si>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</si>
  <si>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</si>
  <si>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</si>
  <si>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</si>
  <si>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</si>
  <si>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</si>
  <si>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</si>
  <si>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</si>
  <si>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</si>
  <si>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</si>
  <si>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</si>
  <si>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</si>
  <si>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</si>
  <si>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</si>
  <si>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</si>
  <si>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</si>
  <si>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</si>
  <si>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</si>
  <si>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</si>
  <si>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</si>
  <si>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</si>
  <si>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</si>
  <si>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</si>
  <si>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</si>
  <si>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</si>
  <si>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</si>
  <si>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</si>
  <si>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</si>
  <si>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</si>
  <si>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</si>
  <si>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</si>
  <si>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</si>
  <si>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</si>
  <si>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</si>
  <si>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</si>
  <si>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</si>
  <si>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</si>
  <si>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</si>
  <si>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</si>
  <si>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</si>
  <si>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</si>
  <si>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</si>
  <si>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</si>
  <si>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</si>
  <si>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</si>
  <si>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</si>
  <si>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</si>
  <si>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</si>
  <si>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</si>
  <si>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</si>
  <si>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</si>
  <si>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</si>
  <si>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</si>
  <si>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</si>
  <si>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</si>
  <si>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</si>
  <si>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</si>
  <si>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</si>
  <si>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</si>
  <si>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</si>
  <si>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</si>
  <si>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</si>
  <si>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</si>
  <si>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</si>
  <si>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</si>
  <si>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</si>
  <si>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</si>
  <si>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</si>
  <si>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</si>
  <si>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</si>
  <si>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</si>
  <si>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</si>
  <si>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</si>
  <si>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</si>
  <si>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</si>
  <si>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</si>
  <si>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</si>
  <si>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</si>
  <si>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</si>
  <si>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</si>
  <si>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</si>
  <si>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</si>
  <si>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</si>
  <si>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</si>
  <si>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</si>
  <si>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</si>
  <si>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</si>
  <si>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</si>
  <si>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</si>
  <si>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</si>
  <si>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</si>
  <si>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</si>
  <si>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</si>
  <si>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</si>
  <si>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</si>
  <si>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</si>
  <si>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</si>
  <si>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</si>
  <si>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</si>
  <si>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</si>
  <si>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</si>
  <si>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</si>
  <si>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</si>
  <si>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</si>
  <si>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</si>
  <si>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</si>
  <si>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</si>
  <si>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</si>
  <si>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</si>
  <si>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</si>
  <si>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</si>
  <si>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</si>
  <si>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</si>
  <si>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</si>
  <si>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</si>
  <si>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</si>
  <si>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</si>
  <si>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</si>
  <si>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</si>
  <si>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</si>
  <si>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</si>
  <si>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</si>
  <si>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</si>
  <si>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</si>
  <si>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</si>
  <si>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</si>
  <si>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</si>
  <si>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</si>
  <si>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</si>
  <si>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</si>
  <si>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</si>
  <si>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</si>
  <si>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</si>
  <si>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</si>
  <si>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</si>
  <si>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</si>
  <si>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</si>
  <si>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</si>
  <si>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</si>
  <si>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</si>
  <si>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</si>
  <si>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</si>
  <si>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</si>
  <si>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</si>
  <si>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</si>
  <si>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</si>
  <si>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</si>
  <si>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</si>
  <si>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</si>
  <si>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</si>
  <si>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</si>
  <si>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</si>
  <si>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</si>
  <si>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</si>
  <si>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</si>
  <si>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</si>
  <si>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</si>
  <si>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</si>
  <si>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</si>
  <si>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</si>
  <si>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</si>
  <si>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</si>
  <si>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</si>
  <si>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</si>
  <si>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</si>
  <si>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</si>
  <si>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</si>
  <si>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</si>
  <si>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</si>
  <si>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</si>
  <si>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</si>
  <si>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</si>
  <si>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</si>
  <si>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</si>
  <si>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</si>
  <si>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</si>
  <si>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</si>
  <si>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</si>
  <si>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</si>
  <si>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</si>
  <si>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</si>
  <si>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</si>
  <si>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</si>
  <si>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</si>
  <si>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</si>
  <si>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</si>
  <si>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</si>
  <si>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</si>
  <si>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</si>
  <si>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</si>
  <si>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</si>
  <si>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</si>
  <si>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</si>
  <si>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</si>
  <si>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</si>
  <si>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</si>
  <si>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</si>
  <si>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</si>
  <si>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</si>
  <si>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</si>
  <si>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</si>
  <si>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</si>
  <si>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</si>
  <si>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</si>
  <si>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</si>
  <si>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</si>
  <si>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</si>
  <si>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</si>
  <si>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</si>
  <si>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</si>
  <si>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</si>
  <si>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</si>
  <si>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</si>
  <si>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</si>
  <si>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</si>
  <si>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</si>
  <si>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</si>
  <si>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</si>
  <si>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</si>
  <si>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</si>
  <si>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</si>
  <si>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</si>
  <si>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</si>
  <si>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</si>
  <si>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</si>
  <si>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</si>
  <si>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</si>
  <si>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</si>
  <si>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</si>
  <si>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</si>
  <si>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</si>
  <si>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</si>
  <si>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</si>
  <si>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</si>
  <si>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</si>
  <si>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</si>
  <si>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</si>
  <si>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</si>
  <si>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</si>
  <si>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</si>
  <si>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</si>
  <si>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</si>
  <si>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</si>
  <si>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</si>
  <si>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</si>
  <si>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</si>
  <si>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</si>
  <si>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</si>
  <si>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</si>
  <si>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</si>
  <si>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</si>
  <si>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</si>
  <si>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</si>
  <si>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</si>
  <si>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</si>
  <si>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</si>
  <si>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</si>
  <si>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</si>
  <si>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</si>
  <si>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</si>
  <si>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</si>
  <si>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</si>
  <si>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</si>
  <si>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</si>
  <si>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</si>
  <si>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</si>
  <si>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</si>
  <si>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</si>
  <si>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</si>
  <si>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</si>
  <si>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</si>
  <si>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</si>
  <si>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</si>
  <si>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</si>
  <si>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</si>
  <si>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</si>
  <si>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</si>
  <si>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</si>
  <si>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</si>
  <si>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</si>
  <si>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</si>
  <si>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</si>
  <si>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</si>
  <si>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</si>
  <si>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</si>
  <si>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</si>
  <si>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</si>
  <si>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</si>
  <si>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</si>
  <si>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</si>
  <si>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</si>
  <si>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</si>
  <si>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</si>
  <si>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</si>
  <si>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</si>
  <si>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</si>
  <si>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</si>
  <si>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</si>
  <si>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</si>
  <si>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</si>
  <si>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</si>
  <si>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</si>
  <si>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</si>
  <si>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</si>
  <si>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</si>
  <si>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</si>
  <si>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</si>
  <si>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</si>
  <si>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</si>
  <si>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</si>
  <si>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</si>
  <si>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</si>
  <si>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</si>
  <si>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</si>
  <si>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</si>
  <si>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</si>
  <si>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</si>
  <si>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</si>
  <si>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</si>
  <si>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</si>
  <si>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</si>
  <si>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</si>
  <si>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</si>
  <si>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</si>
  <si>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</si>
  <si>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</si>
  <si>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</si>
  <si>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</si>
  <si>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</si>
  <si>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</si>
  <si>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</si>
  <si>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</si>
  <si>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</si>
  <si>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</si>
  <si>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</si>
  <si>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</si>
  <si>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</si>
  <si>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</si>
  <si>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</si>
  <si>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</si>
  <si>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</si>
  <si>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</si>
  <si>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</si>
  <si>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</si>
  <si>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</si>
  <si>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</si>
  <si>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</si>
  <si>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</si>
  <si>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</si>
  <si>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</si>
  <si>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</si>
  <si>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</si>
  <si>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</si>
  <si>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</si>
  <si>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</si>
  <si>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</si>
  <si>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</si>
  <si>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</si>
  <si>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</si>
  <si>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</si>
  <si>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</si>
  <si>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</si>
  <si>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</si>
  <si>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</si>
  <si>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</si>
  <si>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</si>
  <si>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</si>
  <si>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</si>
  <si>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</si>
  <si>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</si>
  <si>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</si>
  <si>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</si>
  <si>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</si>
  <si>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</si>
  <si>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</si>
  <si>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</si>
  <si>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</si>
  <si>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</si>
  <si>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</si>
  <si>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</si>
  <si>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</si>
  <si>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</si>
  <si>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</si>
  <si>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</si>
  <si>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</si>
  <si>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</si>
  <si>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</si>
  <si>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</si>
  <si>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</si>
  <si>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</si>
  <si>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</si>
  <si>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</si>
  <si>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</si>
  <si>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</si>
  <si>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</si>
  <si>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</si>
  <si>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</si>
  <si>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</si>
  <si>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</si>
  <si>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</si>
  <si>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</si>
  <si>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</si>
  <si>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</si>
  <si>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</si>
  <si>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</si>
  <si>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</si>
  <si>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</si>
  <si>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</si>
  <si>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</si>
  <si>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</si>
  <si>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</si>
  <si>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</si>
  <si>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</si>
  <si>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</si>
  <si>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</si>
  <si>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</si>
  <si>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</si>
  <si>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</si>
  <si>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</si>
  <si>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</si>
  <si>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</si>
  <si>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</si>
  <si>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</si>
  <si>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</si>
  <si>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</si>
  <si>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</si>
  <si>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</si>
  <si>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</si>
  <si>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</si>
  <si>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</si>
  <si>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</si>
  <si>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</si>
  <si>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</si>
  <si>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</si>
  <si>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</si>
  <si>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</si>
  <si>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</si>
  <si>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</si>
  <si>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</si>
  <si>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</si>
  <si>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</si>
  <si>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</si>
  <si>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</si>
  <si>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</si>
  <si>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</si>
  <si>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</si>
  <si>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</si>
  <si>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</si>
  <si>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</si>
  <si>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</si>
  <si>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</si>
  <si>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</si>
  <si>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</si>
  <si>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</si>
  <si>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</si>
  <si>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</si>
  <si>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</si>
  <si>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</si>
  <si>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</si>
  <si>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</si>
  <si>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</si>
  <si>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</si>
  <si>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</si>
  <si>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</si>
  <si>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</si>
  <si>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</si>
  <si>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</si>
  <si>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</si>
  <si>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</si>
  <si>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</si>
  <si>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</si>
  <si>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</si>
  <si>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</si>
  <si>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</si>
  <si>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</si>
  <si>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</si>
  <si>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</si>
  <si>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</si>
  <si>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</si>
  <si>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</si>
  <si>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</si>
  <si>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</si>
  <si>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</si>
  <si>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</si>
  <si>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</si>
  <si>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</si>
  <si>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</si>
  <si>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</si>
  <si>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</si>
  <si>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</si>
  <si>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</si>
  <si>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</si>
  <si>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</si>
  <si>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</si>
  <si>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</si>
  <si>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</si>
  <si>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</si>
  <si>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</si>
  <si>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</si>
  <si>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</si>
  <si>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</si>
  <si>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</si>
  <si>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</si>
  <si>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</si>
  <si>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</si>
  <si>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</si>
  <si>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</si>
  <si>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</si>
  <si>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</si>
  <si>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</si>
  <si>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</si>
  <si>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</si>
  <si>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</si>
  <si>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</si>
  <si>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</si>
  <si>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</si>
  <si>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</si>
  <si>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</si>
  <si>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</si>
  <si>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</si>
  <si>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</si>
  <si>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</si>
  <si>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</si>
  <si>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</si>
  <si>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</si>
  <si>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</si>
  <si>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</si>
  <si>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</si>
  <si>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</si>
  <si>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</si>
  <si>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</si>
  <si>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</si>
  <si>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</si>
  <si>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</si>
  <si>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</si>
  <si>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</si>
  <si>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</si>
  <si>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</si>
  <si>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</si>
  <si>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</si>
  <si>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</si>
  <si>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</si>
  <si>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</si>
  <si>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</si>
  <si>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</si>
  <si>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</si>
  <si>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</si>
  <si>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</si>
  <si>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</si>
  <si>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</si>
  <si>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</si>
  <si>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</si>
  <si>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</si>
  <si>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</si>
  <si>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</si>
  <si>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</si>
  <si>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</si>
  <si>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</si>
  <si>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</si>
  <si>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</si>
  <si>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</si>
  <si>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</si>
  <si>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</si>
  <si>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</si>
  <si>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</si>
  <si>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</si>
  <si>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</si>
  <si>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</si>
  <si>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</si>
  <si>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</si>
  <si>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</si>
  <si>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</si>
  <si>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</si>
  <si>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</si>
  <si>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</si>
  <si>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</si>
  <si>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</si>
  <si>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</si>
  <si>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</si>
  <si>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</si>
  <si>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</si>
  <si>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</si>
  <si>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</si>
  <si>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</si>
  <si>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</si>
  <si>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</si>
  <si>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</si>
  <si>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</si>
  <si>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</si>
  <si>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</si>
  <si>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</si>
  <si>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</si>
  <si>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</si>
  <si>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</si>
  <si>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</si>
  <si>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</si>
  <si>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</si>
  <si>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</si>
  <si>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</si>
  <si>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</si>
  <si>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</si>
  <si>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</si>
  <si>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</si>
  <si>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</si>
  <si>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</si>
  <si>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</si>
  <si>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</si>
  <si>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</si>
  <si>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</si>
  <si>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</si>
  <si>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</si>
  <si>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</si>
  <si>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</si>
  <si>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</si>
  <si>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</si>
  <si>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</si>
  <si>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</si>
  <si>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</si>
  <si>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</si>
  <si>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</si>
  <si>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</si>
  <si>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</si>
  <si>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</si>
  <si>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</si>
  <si>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</si>
  <si>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</si>
  <si>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</si>
  <si>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</si>
  <si>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</si>
  <si>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</si>
  <si>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</si>
  <si>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</si>
  <si>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</si>
  <si>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</si>
  <si>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</si>
  <si>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</si>
  <si>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</si>
  <si>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</si>
  <si>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</si>
  <si>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</si>
  <si>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</si>
  <si>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</si>
  <si>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</si>
  <si>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</si>
  <si>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</si>
  <si>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</si>
  <si>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</si>
  <si>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</si>
  <si>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</si>
  <si>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</si>
  <si>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</si>
  <si>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</si>
  <si>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</si>
  <si>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</si>
  <si>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</si>
  <si>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</si>
  <si>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</si>
  <si>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</si>
  <si>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</si>
  <si>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</si>
  <si>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</si>
  <si>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</si>
  <si>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</si>
  <si>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</si>
  <si>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</si>
  <si>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</si>
  <si>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</si>
  <si>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</si>
  <si>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</si>
  <si>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</si>
  <si>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</si>
  <si>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</si>
  <si>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</si>
  <si>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</si>
  <si>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</si>
  <si>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</si>
  <si>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</si>
  <si>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</si>
  <si>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</si>
  <si>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</si>
  <si>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</si>
  <si>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</si>
  <si>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</si>
  <si>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</si>
  <si>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</si>
  <si>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</si>
  <si>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</si>
  <si>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</si>
  <si>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</si>
  <si>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</si>
  <si>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</si>
  <si>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</si>
  <si>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</si>
  <si>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</si>
  <si>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</si>
  <si>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</si>
  <si>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</si>
  <si>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</si>
  <si>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</si>
  <si>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</si>
  <si>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</si>
  <si>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</si>
  <si>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</si>
  <si>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</si>
  <si>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</si>
  <si>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</si>
  <si>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</si>
  <si>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</si>
  <si>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</si>
  <si>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</si>
  <si>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</si>
  <si>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</si>
  <si>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</si>
  <si>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</si>
  <si>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</si>
  <si>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</si>
  <si>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</si>
  <si>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</si>
  <si>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</si>
  <si>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</si>
  <si>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</si>
  <si>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</si>
  <si>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</si>
  <si>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</si>
  <si>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</si>
  <si>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</si>
  <si>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</si>
  <si>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</si>
  <si>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</si>
  <si>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</si>
  <si>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</si>
  <si>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</si>
  <si>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</si>
  <si>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</si>
  <si>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</si>
  <si>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</si>
  <si>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</si>
  <si>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</si>
  <si>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</si>
  <si>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</si>
  <si>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</si>
  <si>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</si>
  <si>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</si>
  <si>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</si>
  <si>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</si>
  <si>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</si>
  <si>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</si>
  <si>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</si>
  <si>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</si>
  <si>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</si>
  <si>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</si>
  <si>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</si>
  <si>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</si>
  <si>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</si>
  <si>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</si>
  <si>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</si>
  <si>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</si>
  <si>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</si>
  <si>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</si>
  <si>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</si>
  <si>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</si>
  <si>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</si>
  <si>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</si>
  <si>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</si>
  <si>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</si>
  <si>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</si>
  <si>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</si>
  <si>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</si>
  <si>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</si>
  <si>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</si>
  <si>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</si>
  <si>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</si>
  <si>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</si>
  <si>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</si>
  <si>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</si>
  <si>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</si>
  <si>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</si>
  <si>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</si>
  <si>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</si>
  <si>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</si>
  <si>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</si>
  <si>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</si>
  <si>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</si>
  <si>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</si>
  <si>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</si>
  <si>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</si>
  <si>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</si>
  <si>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</si>
  <si>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</si>
  <si>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</si>
  <si>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</si>
  <si>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</si>
  <si>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</si>
  <si>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</si>
  <si>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</si>
  <si>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</si>
  <si>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</si>
  <si>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</si>
  <si>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</si>
  <si>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</si>
  <si>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</si>
  <si>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</si>
  <si>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</si>
  <si>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</si>
  <si>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</si>
  <si>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</si>
  <si>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</si>
  <si>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</si>
  <si>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</si>
  <si>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</si>
  <si>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</si>
  <si>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</si>
  <si>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</si>
  <si>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</si>
  <si>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</si>
  <si>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</si>
  <si>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</si>
  <si>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</si>
  <si>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</si>
  <si>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</si>
  <si>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</si>
  <si>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</si>
  <si>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</si>
  <si>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</si>
  <si>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</si>
  <si>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</si>
  <si>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</si>
  <si>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</si>
  <si>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</si>
  <si>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</si>
  <si>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</si>
  <si>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</si>
  <si>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</si>
  <si>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</si>
  <si>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</si>
  <si>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</si>
  <si>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</si>
  <si>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</si>
  <si>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</si>
  <si>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</si>
  <si>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</si>
  <si>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</si>
  <si>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</si>
  <si>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</si>
  <si>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</si>
  <si>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</si>
  <si>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</si>
  <si>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</si>
  <si>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</si>
  <si>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</si>
  <si>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</si>
  <si>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</si>
  <si>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</si>
  <si>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</si>
  <si>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</si>
  <si>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</si>
  <si>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</si>
  <si>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</si>
  <si>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</si>
  <si>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</si>
  <si>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</si>
  <si>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</si>
  <si>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</si>
  <si>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</si>
  <si>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</si>
  <si>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</si>
  <si>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</si>
  <si>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</si>
  <si>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</si>
  <si>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</si>
  <si>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</si>
  <si>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</si>
  <si>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</si>
  <si>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</si>
  <si>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</si>
  <si>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</si>
  <si>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</si>
  <si>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</si>
  <si>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</si>
  <si>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</si>
  <si>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</si>
  <si>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</si>
  <si>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</si>
  <si>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</si>
  <si>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</si>
  <si>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</si>
  <si>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</si>
  <si>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</si>
  <si>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</si>
  <si>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</si>
  <si>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</si>
  <si>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</si>
  <si>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</si>
  <si>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</si>
  <si>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</si>
  <si>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</si>
  <si>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</si>
  <si>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</si>
  <si>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</si>
  <si>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</si>
  <si>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</si>
  <si>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</si>
  <si>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</si>
  <si>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</si>
  <si>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</si>
  <si>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</si>
  <si>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</si>
  <si>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</si>
  <si>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</si>
  <si>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</si>
  <si>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</si>
  <si>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</si>
  <si>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</si>
  <si>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</si>
  <si>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</si>
  <si>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</si>
  <si>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</si>
  <si>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</si>
  <si>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</si>
  <si>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</si>
  <si>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</si>
  <si>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</si>
  <si>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</si>
  <si>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</si>
  <si>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</si>
  <si>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</si>
  <si>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</si>
  <si>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</si>
  <si>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</si>
  <si>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</si>
  <si>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</si>
  <si>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</si>
  <si>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</si>
  <si>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</si>
  <si>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</si>
  <si>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</si>
  <si>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</si>
  <si>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</si>
  <si>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</si>
  <si>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</si>
  <si>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</si>
  <si>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</si>
  <si>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</si>
  <si>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</si>
  <si>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</si>
  <si>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</si>
  <si>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</si>
  <si>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</si>
  <si>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</si>
  <si>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</si>
  <si>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</si>
  <si>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</si>
  <si>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</si>
  <si>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</si>
  <si>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</si>
  <si>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</si>
  <si>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</si>
  <si>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</si>
  <si>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</si>
  <si>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</si>
  <si>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</si>
  <si>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</si>
  <si>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</si>
  <si>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</si>
  <si>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</si>
  <si>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</si>
  <si>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</si>
  <si>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</si>
  <si>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</si>
  <si>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</si>
  <si>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</si>
  <si>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</si>
  <si>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</si>
  <si>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</si>
  <si>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</si>
  <si>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</si>
  <si>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</si>
  <si>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</si>
  <si>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</si>
  <si>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</si>
  <si>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</si>
  <si>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</si>
  <si>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</si>
  <si>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</si>
  <si>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</si>
  <si>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</si>
  <si>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</si>
  <si>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</si>
  <si>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</si>
  <si>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</si>
  <si>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</si>
  <si>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</si>
  <si>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</si>
  <si>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</si>
  <si>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</si>
  <si>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</si>
  <si>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</si>
  <si>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</si>
  <si>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</si>
  <si>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</si>
  <si>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</si>
  <si>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</si>
  <si>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</si>
  <si>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</si>
  <si>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</si>
  <si>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</si>
  <si>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</si>
  <si>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</si>
  <si>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</si>
  <si>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</si>
  <si>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</si>
  <si>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</si>
  <si>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</si>
  <si>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</si>
  <si>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</si>
  <si>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</si>
  <si>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</si>
  <si>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</si>
  <si>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</si>
  <si>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</si>
  <si>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</si>
  <si>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</si>
  <si>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</si>
  <si>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</si>
  <si>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</si>
  <si>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</si>
  <si>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</si>
  <si>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</si>
  <si>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</si>
  <si>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</si>
  <si>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</si>
  <si>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</si>
  <si>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</si>
  <si>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</si>
  <si>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</si>
  <si>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</si>
  <si>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</si>
  <si>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</si>
  <si>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</si>
  <si>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</si>
  <si>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</si>
  <si>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</si>
  <si>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</si>
  <si>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</si>
  <si>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</si>
  <si>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</si>
  <si>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</si>
  <si>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</si>
  <si>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</si>
  <si>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</si>
  <si>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</si>
  <si>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</si>
  <si>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</si>
  <si>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</si>
  <si>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</si>
  <si>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</si>
  <si>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</si>
  <si>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</si>
  <si>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</si>
  <si>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</si>
  <si>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</si>
  <si>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</si>
  <si>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</si>
  <si>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</si>
  <si>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</si>
  <si>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</si>
  <si>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</si>
  <si>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</si>
  <si>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</si>
  <si>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</si>
  <si>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</si>
  <si>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</si>
  <si>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</si>
  <si>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</si>
  <si>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</si>
  <si>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</si>
  <si>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</si>
  <si>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</si>
  <si>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</si>
  <si>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</si>
  <si>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</si>
  <si>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</si>
  <si>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</si>
  <si>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</si>
  <si>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</si>
  <si>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</si>
  <si>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</si>
  <si>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</si>
  <si>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</si>
  <si>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</si>
  <si>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</si>
  <si>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</si>
  <si>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</si>
  <si>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</si>
  <si>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</si>
  <si>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</si>
  <si>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</si>
  <si>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</si>
  <si>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</si>
  <si>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</si>
  <si>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</si>
  <si>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</si>
  <si>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</si>
  <si>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</si>
  <si>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</si>
  <si>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</si>
  <si>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</si>
  <si>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</si>
  <si>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</si>
  <si>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</si>
  <si>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</si>
  <si>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</si>
  <si>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</si>
  <si>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</si>
  <si>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</si>
  <si>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</si>
  <si>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</si>
  <si>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</si>
  <si>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</si>
  <si>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</si>
  <si>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</si>
  <si>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</si>
  <si>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</si>
  <si>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</si>
  <si>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</si>
  <si>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</si>
  <si>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</si>
  <si>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</si>
  <si>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</si>
  <si>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</si>
  <si>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</si>
  <si>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</si>
  <si>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</si>
  <si>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</si>
  <si>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</si>
  <si>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</si>
  <si>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</si>
  <si>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</si>
  <si>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</si>
  <si>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</si>
  <si>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</si>
  <si>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</si>
  <si>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</si>
  <si>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</si>
  <si>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</si>
  <si>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</si>
  <si>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</si>
  <si>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</si>
  <si>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</si>
  <si>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</si>
  <si>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</si>
  <si>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</si>
  <si>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</si>
  <si>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</si>
  <si>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</si>
  <si>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</si>
  <si>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</si>
  <si>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</si>
  <si>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</si>
  <si>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</si>
  <si>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</si>
  <si>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</si>
  <si>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</si>
  <si>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</si>
  <si>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</si>
  <si>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</si>
  <si>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</si>
  <si>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</si>
  <si>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</si>
  <si>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</si>
  <si>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</si>
  <si>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</si>
  <si>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</si>
  <si>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</si>
  <si>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</si>
  <si>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</si>
  <si>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</si>
  <si>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</si>
  <si>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</si>
  <si>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</si>
  <si>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</si>
  <si>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</si>
  <si>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</si>
  <si>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</si>
  <si>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</si>
  <si>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</si>
  <si>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</si>
  <si>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</si>
  <si>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</si>
  <si>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</si>
  <si>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</si>
  <si>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</si>
  <si>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</si>
  <si>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</si>
  <si>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</si>
  <si>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</si>
  <si>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</si>
  <si>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</si>
  <si>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</si>
  <si>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</si>
  <si>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</si>
  <si>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</si>
  <si>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</si>
  <si>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</si>
  <si>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</si>
  <si>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</si>
  <si>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</si>
  <si>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</si>
  <si>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</si>
  <si>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</si>
  <si>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</si>
  <si>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</si>
  <si>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</si>
  <si>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</si>
  <si>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</si>
  <si>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</si>
  <si>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</si>
  <si>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</si>
  <si>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</si>
  <si>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</si>
  <si>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</si>
  <si>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</si>
  <si>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</si>
  <si>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</si>
  <si>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</si>
  <si>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</si>
  <si>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</si>
  <si>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</si>
  <si>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</si>
  <si>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</si>
  <si>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</si>
  <si>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</si>
  <si>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</si>
  <si>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</si>
  <si>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</si>
  <si>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</si>
  <si>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</si>
  <si>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</si>
  <si>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</si>
  <si>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</si>
  <si>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</si>
  <si>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</si>
  <si>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</si>
  <si>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</si>
  <si>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</si>
  <si>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</si>
  <si>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</si>
  <si>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</si>
  <si>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</si>
  <si>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</si>
  <si>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</si>
  <si>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</si>
  <si>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</si>
  <si>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</si>
  <si>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</si>
  <si>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</si>
  <si>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</si>
  <si>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</si>
  <si>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</si>
  <si>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</si>
  <si>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</si>
  <si>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</si>
  <si>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</si>
  <si>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</si>
  <si>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</si>
  <si>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</si>
  <si>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</si>
  <si>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</si>
  <si>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</si>
  <si>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</si>
  <si>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</si>
  <si>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</si>
  <si>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</si>
  <si>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</si>
  <si>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</si>
  <si>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</si>
  <si>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</si>
  <si>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</si>
  <si>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</si>
  <si>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</si>
  <si>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</si>
  <si>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</si>
  <si>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</si>
  <si>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</si>
  <si>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</si>
  <si>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</si>
  <si>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</si>
  <si>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</si>
  <si>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</si>
  <si>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</si>
  <si>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</si>
  <si>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</si>
  <si>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</si>
  <si>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</si>
  <si>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</si>
  <si>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</si>
  <si>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</si>
  <si>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</si>
  <si>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</si>
  <si>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</si>
  <si>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</si>
  <si>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</si>
  <si>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</si>
  <si>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</si>
  <si>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</si>
  <si>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</si>
  <si>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</si>
  <si>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</si>
  <si>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</si>
  <si>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</si>
  <si>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</si>
  <si>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</si>
  <si>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</si>
  <si>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</si>
  <si>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</si>
  <si>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</si>
  <si>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</si>
  <si>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</si>
  <si>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</si>
  <si>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</si>
  <si>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</si>
  <si>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</si>
  <si>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</si>
  <si>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</si>
  <si>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</si>
  <si>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</si>
  <si>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</si>
  <si>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</si>
  <si>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</si>
  <si>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</si>
  <si>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</si>
  <si>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</si>
  <si>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</si>
  <si>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</si>
  <si>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</si>
  <si>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</si>
  <si>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</si>
  <si>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</si>
  <si>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</si>
  <si>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</si>
  <si>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</si>
  <si>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</si>
  <si>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</si>
  <si>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</si>
  <si>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</si>
  <si>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</si>
  <si>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</si>
  <si>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</si>
  <si>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</si>
  <si>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</si>
  <si>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</si>
  <si>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</si>
  <si>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</si>
  <si>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</si>
  <si>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</si>
  <si>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</si>
  <si>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</si>
  <si>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</si>
  <si>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</si>
  <si>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</si>
  <si>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</si>
  <si>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</si>
  <si>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</si>
  <si>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</si>
  <si>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</si>
  <si>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</si>
  <si>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</si>
  <si>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</si>
  <si>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</si>
  <si>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</si>
  <si>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</si>
  <si>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</si>
  <si>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</si>
  <si>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</si>
  <si>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</si>
  <si>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</si>
  <si>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</si>
  <si>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</si>
  <si>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</si>
  <si>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</si>
  <si>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</si>
  <si>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</si>
  <si>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</si>
  <si>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</si>
  <si>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</si>
  <si>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</si>
  <si>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</si>
  <si>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</si>
  <si>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</si>
  <si>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</si>
  <si>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</si>
  <si>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</si>
  <si>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</si>
  <si>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</si>
  <si>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</si>
  <si>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</si>
  <si>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</si>
  <si>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</si>
  <si>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</si>
  <si>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</si>
  <si>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</si>
  <si>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</si>
  <si>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</si>
  <si>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</si>
  <si>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</si>
  <si>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</si>
  <si>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</si>
  <si>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</si>
  <si>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</si>
  <si>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</si>
  <si>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</si>
  <si>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</si>
  <si>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</si>
  <si>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</si>
  <si>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</si>
  <si>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</si>
  <si>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</si>
  <si>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</si>
  <si>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</si>
  <si>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</si>
  <si>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</si>
  <si>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</si>
  <si>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</si>
  <si>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</si>
  <si>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</si>
  <si>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</si>
  <si>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</si>
  <si>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</si>
  <si>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</si>
  <si>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</si>
  <si>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</si>
  <si>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</si>
  <si>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</si>
  <si>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</si>
  <si>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</si>
  <si>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</si>
  <si>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</si>
  <si>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</si>
  <si>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</si>
  <si>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</si>
  <si>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</si>
  <si>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</si>
  <si>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</si>
  <si>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</si>
  <si>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</si>
  <si>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</si>
  <si>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</si>
  <si>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</si>
  <si>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</si>
  <si>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</si>
  <si>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</si>
  <si>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</si>
  <si>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</si>
  <si>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</si>
  <si>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</si>
  <si>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</si>
  <si>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</si>
  <si>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</si>
  <si>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</si>
  <si>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</si>
  <si>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</si>
  <si>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</si>
  <si>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</si>
  <si>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</si>
  <si>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</si>
  <si>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</si>
  <si>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</si>
  <si>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</si>
  <si>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</si>
  <si>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</si>
  <si>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</si>
  <si>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</si>
  <si>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</si>
  <si>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</si>
  <si>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</si>
  <si>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</si>
  <si>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</si>
  <si>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</si>
  <si>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</si>
  <si>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</si>
  <si>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</si>
  <si>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</si>
  <si>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</si>
  <si>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</si>
  <si>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</si>
  <si>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</si>
  <si>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</si>
  <si>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</si>
  <si>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</si>
  <si>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</si>
  <si>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</si>
  <si>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</si>
  <si>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</si>
  <si>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</si>
  <si>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</si>
  <si>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</si>
  <si>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</si>
  <si>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</si>
  <si>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</si>
  <si>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</si>
  <si>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</si>
  <si>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</si>
  <si>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</si>
  <si>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</si>
  <si>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</si>
  <si>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</si>
  <si>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</si>
  <si>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</si>
  <si>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</si>
  <si>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</si>
  <si>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</si>
  <si>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</si>
  <si>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</si>
  <si>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</si>
  <si>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</si>
  <si>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</si>
  <si>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</si>
  <si>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</si>
  <si>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</si>
  <si>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</si>
  <si>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</si>
  <si>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</si>
  <si>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</si>
  <si>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</si>
  <si>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</si>
  <si>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</si>
  <si>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</si>
  <si>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</si>
  <si>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</si>
  <si>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</si>
  <si>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</si>
  <si>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</si>
  <si>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</si>
  <si>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</si>
  <si>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</si>
  <si>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</si>
  <si>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</si>
  <si>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</si>
  <si>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</si>
  <si>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</si>
  <si>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</si>
  <si>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</si>
  <si>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</si>
  <si>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</si>
  <si>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</si>
  <si>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</si>
  <si>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</si>
  <si>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</si>
  <si>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</si>
  <si>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</si>
  <si>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</si>
  <si>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</si>
  <si>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</si>
  <si>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</si>
  <si>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</si>
  <si>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</si>
  <si>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</si>
  <si>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</si>
  <si>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</si>
  <si>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</si>
  <si>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</si>
  <si>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</si>
  <si>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</si>
  <si>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</si>
  <si>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</si>
  <si>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</si>
  <si>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</si>
  <si>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</si>
  <si>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</si>
  <si>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</si>
  <si>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</si>
  <si>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</si>
  <si>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</si>
  <si>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</si>
  <si>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</si>
  <si>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</si>
  <si>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</si>
  <si>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</si>
  <si>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</si>
  <si>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</si>
  <si>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</si>
  <si>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</si>
  <si>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</si>
  <si>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</si>
  <si>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</si>
  <si>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</si>
  <si>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</si>
  <si>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</si>
  <si>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</si>
  <si>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</si>
  <si>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</si>
  <si>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</si>
  <si>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</si>
  <si>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</si>
  <si>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</si>
  <si>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</si>
  <si>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</si>
  <si>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</si>
  <si>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</si>
  <si>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</si>
  <si>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</si>
  <si>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</si>
  <si>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</si>
  <si>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</si>
  <si>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</si>
  <si>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</si>
  <si>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</si>
  <si>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</si>
  <si>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</si>
  <si>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</si>
  <si>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</si>
  <si>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</si>
  <si>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</si>
  <si>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</si>
  <si>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</si>
  <si>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</si>
  <si>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</si>
  <si>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</si>
  <si>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</si>
  <si>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</si>
  <si>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</si>
  <si>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</si>
  <si>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</si>
  <si>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</si>
  <si>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</si>
  <si>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</si>
  <si>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</si>
  <si>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</si>
  <si>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</si>
  <si>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</si>
  <si>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</si>
  <si>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</si>
  <si>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</si>
  <si>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</si>
  <si>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</si>
  <si>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</si>
  <si>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</si>
  <si>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</si>
  <si>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</si>
  <si>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</si>
  <si>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</si>
  <si>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</si>
  <si>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</si>
  <si>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</si>
  <si>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</si>
  <si>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</si>
  <si>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</si>
  <si>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</si>
  <si>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</si>
  <si>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</si>
  <si>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</si>
  <si>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</si>
  <si>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</si>
  <si>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</si>
  <si>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</si>
  <si>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</si>
  <si>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</si>
  <si>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</si>
  <si>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</si>
  <si>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</si>
  <si>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</si>
  <si>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</si>
  <si>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</si>
  <si>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</si>
  <si>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</si>
  <si>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</si>
  <si>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</si>
  <si>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</si>
  <si>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</si>
  <si>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</si>
  <si>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</si>
  <si>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</si>
  <si>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</si>
  <si>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</si>
  <si>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</si>
  <si>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</si>
  <si>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</si>
  <si>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</si>
  <si>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</si>
  <si>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</si>
  <si>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</si>
  <si>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</si>
  <si>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</si>
  <si>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</si>
  <si>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</si>
  <si>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</si>
  <si>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</si>
  <si>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</si>
  <si>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</si>
  <si>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</si>
  <si>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</si>
  <si>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</si>
  <si>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</si>
  <si>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</si>
  <si>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</si>
  <si>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</si>
  <si>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</si>
  <si>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</si>
  <si>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</si>
  <si>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</si>
  <si>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</si>
  <si>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</si>
  <si>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</si>
  <si>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</si>
  <si>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</si>
  <si>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</si>
  <si>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</si>
  <si>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</si>
  <si>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</si>
  <si>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</si>
  <si>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</si>
  <si>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</si>
  <si>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</si>
  <si>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</si>
  <si>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</si>
  <si>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</si>
  <si>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</si>
  <si>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</si>
  <si>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</si>
  <si>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</si>
  <si>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</si>
  <si>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</si>
  <si>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</si>
  <si>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</si>
  <si>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</si>
  <si>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</si>
  <si>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</si>
  <si>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</si>
  <si>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</si>
  <si>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</si>
  <si>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</si>
  <si>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</si>
  <si>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</si>
  <si>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</si>
  <si>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</si>
  <si>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</si>
  <si>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</si>
  <si>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</si>
  <si>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</si>
  <si>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</si>
  <si>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</si>
  <si>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</si>
  <si>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</si>
  <si>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</si>
  <si>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</si>
  <si>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</si>
  <si>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</si>
  <si>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</si>
  <si>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</si>
  <si>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</si>
  <si>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</si>
  <si>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</si>
  <si>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</si>
  <si>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</si>
  <si>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</si>
  <si>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</si>
  <si>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</si>
  <si>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</si>
  <si>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</si>
  <si>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</si>
  <si>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</si>
  <si>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</si>
  <si>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</si>
  <si>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</si>
  <si>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</si>
  <si>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</si>
  <si>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</si>
  <si>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</si>
  <si>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</si>
  <si>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</si>
  <si>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</si>
  <si>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</si>
  <si>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</si>
  <si>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</si>
  <si>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</si>
  <si>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</si>
  <si>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</si>
  <si>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</si>
  <si>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</si>
  <si>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</si>
  <si>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</si>
  <si>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</si>
  <si>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</si>
  <si>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</si>
  <si>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</si>
  <si>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</si>
  <si>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</si>
  <si>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</si>
  <si>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</si>
  <si>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</si>
  <si>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</si>
  <si>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</si>
  <si>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</si>
  <si>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</si>
  <si>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</si>
  <si>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</si>
  <si>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</si>
  <si>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</si>
  <si>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</si>
  <si>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</si>
  <si>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</si>
  <si>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</si>
  <si>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</si>
  <si>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</si>
  <si>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</si>
  <si>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</si>
  <si>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</si>
  <si>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</si>
  <si>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</si>
  <si>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</si>
  <si>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</si>
  <si>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</si>
  <si>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</si>
  <si>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</si>
  <si>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</si>
  <si>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</si>
  <si>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</si>
  <si>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</si>
  <si>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</si>
  <si>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</si>
  <si>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</si>
  <si>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</si>
  <si>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</si>
  <si>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</si>
  <si>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</si>
  <si>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</si>
  <si>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</si>
  <si>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</si>
  <si>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</si>
  <si>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</si>
  <si>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</si>
  <si>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</si>
  <si>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</si>
  <si>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</si>
  <si>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</si>
  <si>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</si>
  <si>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</si>
  <si>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</si>
  <si>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</si>
  <si>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</si>
  <si>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</si>
  <si>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</si>
  <si>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</si>
  <si>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</si>
  <si>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</si>
  <si>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</si>
  <si>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</si>
  <si>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</si>
  <si>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</si>
  <si>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</si>
  <si>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</si>
  <si>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</si>
  <si>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</si>
  <si>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</si>
  <si>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</si>
  <si>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</si>
  <si>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</si>
  <si>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</si>
  <si>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</si>
  <si>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</si>
  <si>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</si>
  <si>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</si>
  <si>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</si>
  <si>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</si>
  <si>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</si>
  <si>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</si>
  <si>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</si>
  <si>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</si>
  <si>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</si>
  <si>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</si>
  <si>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</si>
  <si>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</si>
  <si>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</si>
  <si>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</si>
  <si>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</si>
  <si>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</si>
  <si>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</si>
  <si>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</si>
  <si>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</si>
  <si>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</si>
  <si>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</si>
  <si>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</si>
  <si>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</si>
  <si>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</si>
  <si>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</si>
  <si>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</si>
  <si>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</si>
  <si>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</si>
  <si>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</si>
  <si>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</si>
  <si>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</si>
  <si>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</si>
  <si>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</si>
  <si>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</si>
  <si>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</si>
  <si>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</si>
  <si>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</si>
  <si>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</si>
  <si>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</si>
  <si>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</si>
  <si>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</si>
  <si>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</si>
  <si>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</si>
  <si>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</si>
  <si>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</si>
  <si>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</si>
  <si>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</si>
  <si>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</si>
  <si>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</si>
  <si>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</si>
  <si>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</si>
  <si>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</si>
  <si>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</si>
  <si>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</si>
  <si>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</si>
  <si>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</si>
  <si>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</si>
  <si>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</si>
  <si>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</si>
  <si>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</si>
  <si>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</si>
  <si>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</si>
  <si>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</si>
  <si>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</si>
  <si>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</si>
  <si>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</si>
  <si>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</si>
  <si>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</si>
  <si>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</si>
  <si>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</si>
  <si>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</si>
  <si>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</si>
  <si>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</si>
  <si>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</si>
  <si>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</si>
  <si>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</si>
  <si>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</si>
  <si>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</si>
  <si>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</si>
  <si>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</si>
  <si>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</si>
  <si>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</si>
  <si>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</si>
  <si>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</si>
  <si>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</si>
  <si>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</si>
  <si>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</si>
  <si>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</si>
  <si>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</si>
  <si>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</si>
  <si>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</si>
  <si>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</si>
  <si>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</si>
  <si>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</si>
  <si>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</si>
  <si>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</si>
  <si>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</si>
  <si>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</si>
  <si>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</si>
  <si>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</si>
  <si>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</si>
  <si>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</si>
  <si>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</si>
  <si>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</si>
  <si>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</si>
  <si>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</si>
  <si>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</si>
  <si>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</si>
  <si>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</si>
  <si>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</si>
  <si>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</si>
  <si>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</si>
  <si>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</si>
  <si>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</si>
  <si>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</si>
  <si>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</si>
  <si>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</si>
  <si>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</si>
  <si>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</si>
  <si>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</si>
  <si>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</si>
  <si>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</si>
  <si>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</si>
  <si>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</si>
  <si>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</si>
  <si>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</si>
  <si>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</si>
  <si>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</si>
  <si>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</si>
  <si>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</si>
  <si>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</si>
  <si>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</si>
  <si>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</si>
  <si>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</si>
  <si>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</si>
  <si>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</si>
  <si>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</si>
  <si>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</si>
  <si>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</si>
  <si>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</si>
  <si>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</si>
  <si>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</si>
  <si>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</si>
  <si>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</si>
  <si>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</si>
  <si>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</si>
  <si>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</si>
  <si>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</si>
  <si>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</si>
  <si>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</si>
  <si>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</si>
  <si>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</si>
  <si>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</si>
  <si>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</si>
  <si>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</si>
  <si>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</si>
  <si>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</si>
  <si>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</si>
  <si>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</si>
  <si>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</si>
  <si>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</si>
  <si>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</si>
  <si>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</si>
  <si>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</si>
  <si>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</si>
  <si>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</si>
  <si>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</si>
  <si>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</si>
  <si>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</si>
  <si>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</si>
  <si>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</si>
  <si>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</si>
  <si>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</si>
  <si>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</si>
  <si>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</si>
  <si>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</si>
  <si>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</si>
  <si>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</si>
  <si>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</si>
  <si>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</si>
  <si>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</si>
  <si>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</si>
  <si>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</si>
  <si>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</si>
  <si>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</si>
  <si>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</si>
  <si>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</si>
  <si>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</si>
  <si>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</si>
  <si>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</si>
  <si>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</si>
  <si>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</si>
  <si>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</si>
  <si>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</si>
  <si>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</si>
  <si>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</si>
  <si>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</si>
  <si>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</si>
  <si>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</si>
  <si>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</si>
  <si>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</si>
  <si>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</si>
  <si>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</si>
  <si>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</si>
  <si>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</si>
  <si>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</si>
  <si>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</si>
  <si>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</si>
  <si>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</si>
  <si>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</si>
  <si>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</si>
  <si>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</si>
  <si>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</si>
  <si>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</si>
  <si>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</si>
  <si>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</si>
  <si>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</si>
  <si>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</si>
  <si>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</si>
  <si>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</si>
  <si>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</si>
  <si>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</si>
  <si>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</si>
  <si>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</si>
  <si>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</si>
  <si>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</si>
  <si>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</si>
  <si>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</si>
  <si>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</si>
  <si>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</si>
  <si>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</si>
  <si>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</si>
  <si>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</si>
  <si>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</si>
  <si>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</si>
  <si>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</si>
  <si>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</si>
  <si>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</si>
  <si>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</si>
  <si>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</si>
  <si>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</si>
  <si>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</si>
  <si>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</si>
  <si>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</si>
  <si>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</si>
  <si>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</si>
  <si>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</si>
  <si>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</si>
  <si>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</si>
  <si>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</si>
  <si>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</si>
  <si>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</si>
  <si>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</si>
  <si>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</si>
  <si>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</si>
  <si>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</si>
  <si>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</si>
  <si>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</si>
  <si>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</si>
  <si>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</si>
  <si>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</si>
  <si>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</si>
  <si>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</si>
  <si>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</si>
  <si>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</si>
  <si>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</si>
  <si>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</si>
  <si>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</si>
  <si>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</si>
  <si>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</si>
  <si>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</si>
  <si>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</si>
  <si>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</si>
  <si>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</si>
  <si>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</si>
  <si>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</si>
  <si>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</si>
  <si>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</si>
  <si>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</si>
  <si>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</si>
  <si>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</si>
  <si>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</si>
  <si>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</si>
  <si>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</si>
  <si>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</si>
  <si>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</si>
  <si>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</si>
  <si>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</si>
  <si>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</si>
  <si>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</si>
  <si>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</si>
  <si>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</si>
  <si>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</si>
  <si>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</si>
  <si>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</si>
  <si>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</si>
  <si>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</si>
  <si>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</si>
  <si>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</si>
  <si>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</si>
  <si>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</si>
  <si>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</si>
  <si>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</si>
  <si>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</si>
  <si>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</si>
  <si>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</si>
  <si>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</si>
  <si>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</si>
  <si>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</si>
  <si>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</si>
  <si>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</si>
  <si>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</si>
  <si>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</si>
  <si>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</si>
  <si>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</si>
  <si>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</si>
  <si>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</si>
  <si>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</si>
  <si>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</si>
  <si>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</si>
  <si>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</si>
  <si>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</si>
  <si>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</si>
  <si>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</si>
  <si>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</si>
  <si>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</si>
  <si>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</si>
  <si>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</si>
  <si>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</si>
  <si>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</si>
  <si>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</si>
  <si>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</si>
  <si>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</si>
  <si>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</si>
  <si>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</si>
  <si>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</si>
  <si>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</si>
  <si>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</si>
  <si>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</si>
  <si>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</si>
  <si>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</si>
  <si>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</si>
  <si>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</si>
  <si>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</si>
  <si>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</si>
  <si>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</si>
  <si>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</si>
  <si>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</si>
  <si>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</si>
  <si>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</si>
  <si>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</si>
  <si>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</si>
  <si>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</si>
  <si>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</si>
  <si>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</si>
  <si>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</si>
  <si>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</si>
  <si>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</si>
  <si>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</si>
  <si>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</si>
  <si>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</si>
  <si>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</si>
  <si>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</si>
  <si>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</si>
  <si>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</si>
  <si>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</si>
  <si>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</si>
  <si>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</si>
  <si>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</si>
  <si>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</si>
  <si>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</si>
  <si>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</si>
  <si>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</si>
  <si>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</si>
  <si>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</si>
  <si>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</si>
  <si>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</si>
  <si>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</si>
  <si>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</si>
  <si>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</si>
  <si>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</si>
  <si>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</si>
  <si>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</si>
  <si>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</si>
  <si>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</si>
  <si>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</si>
  <si>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</si>
  <si>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</si>
  <si>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</si>
  <si>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</si>
  <si>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</si>
  <si>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</si>
  <si>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</si>
  <si>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</si>
  <si>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</si>
  <si>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</si>
  <si>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</si>
  <si>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</si>
  <si>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</si>
  <si>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</si>
  <si>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</si>
  <si>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</si>
  <si>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</si>
  <si>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</si>
  <si>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</si>
  <si>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</si>
  <si>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</si>
  <si>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</si>
  <si>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</si>
  <si>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</si>
  <si>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</si>
  <si>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</si>
  <si>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</si>
  <si>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</si>
  <si>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</si>
  <si>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</si>
  <si>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</si>
  <si>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</si>
  <si>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</si>
  <si>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</si>
  <si>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</si>
  <si>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</si>
  <si>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</si>
  <si>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</si>
  <si>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</si>
  <si>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</si>
  <si>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</si>
  <si>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</si>
  <si>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</si>
  <si>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</si>
  <si>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</si>
  <si>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</si>
  <si>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</si>
  <si>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</si>
  <si>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</si>
  <si>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</si>
  <si>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</si>
  <si>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</si>
  <si>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</si>
  <si>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</si>
  <si>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</si>
  <si>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</si>
  <si>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</si>
  <si>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</si>
  <si>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</si>
  <si>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</si>
  <si>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</si>
  <si>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</si>
  <si>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</si>
  <si>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</si>
  <si>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</si>
  <si>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</si>
  <si>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</si>
  <si>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</si>
  <si>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</si>
  <si>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</si>
  <si>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</si>
  <si>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</si>
  <si>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</si>
  <si>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</si>
  <si>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</si>
  <si>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</si>
  <si>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</si>
  <si>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</si>
  <si>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</si>
  <si>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</si>
  <si>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</si>
  <si>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</si>
  <si>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</si>
  <si>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</si>
  <si>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</si>
  <si>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</si>
  <si>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</si>
  <si>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</si>
  <si>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</si>
  <si>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</si>
  <si>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</si>
  <si>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</si>
  <si>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</si>
  <si>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</si>
  <si>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</si>
  <si>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</si>
  <si>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</si>
  <si>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</si>
  <si>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</si>
  <si>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</si>
  <si>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</si>
  <si>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</si>
  <si>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</si>
  <si>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</si>
  <si>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</si>
  <si>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</si>
  <si>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</si>
  <si>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</si>
  <si>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</si>
  <si>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</si>
  <si>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</si>
  <si>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</si>
  <si>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</si>
  <si>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</si>
  <si>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</si>
  <si>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</si>
  <si>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</si>
  <si>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</si>
  <si>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</si>
  <si>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</si>
  <si>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</si>
  <si>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</si>
  <si>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</si>
  <si>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</si>
  <si>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</si>
  <si>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</si>
  <si>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</si>
  <si>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</si>
  <si>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</si>
  <si>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</si>
  <si>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</si>
  <si>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</si>
  <si>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</si>
  <si>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</si>
  <si>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</si>
  <si>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</si>
  <si>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</si>
  <si>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</si>
  <si>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</si>
  <si>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</si>
  <si>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</si>
  <si>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</si>
  <si>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</si>
  <si>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</si>
  <si>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</si>
  <si>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</si>
  <si>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</si>
  <si>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</si>
  <si>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</si>
  <si>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</si>
  <si>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</si>
  <si>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</si>
  <si>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</si>
  <si>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</si>
  <si>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</si>
  <si>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</si>
  <si>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</si>
  <si>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</si>
  <si>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</si>
  <si>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</si>
  <si>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</si>
  <si>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</si>
  <si>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</si>
  <si>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</si>
  <si>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</si>
  <si>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</si>
  <si>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</si>
  <si>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</si>
  <si>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</si>
  <si>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</si>
  <si>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</si>
  <si>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</si>
  <si>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</si>
  <si>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</si>
  <si>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</si>
  <si>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</si>
  <si>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</si>
  <si>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</si>
  <si>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</si>
  <si>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</si>
  <si>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</si>
  <si>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</si>
  <si>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</si>
  <si>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</si>
  <si>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</si>
  <si>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</si>
  <si>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</si>
  <si>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</si>
  <si>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</si>
  <si>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</si>
  <si>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</si>
  <si>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</si>
  <si>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</si>
  <si>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</si>
  <si>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</si>
  <si>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</si>
  <si>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</si>
  <si>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</si>
  <si>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</si>
  <si>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</si>
  <si>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</si>
  <si>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</si>
  <si>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</si>
  <si>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</si>
  <si>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</si>
  <si>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</si>
  <si>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</si>
  <si>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</si>
  <si>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</si>
  <si>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</si>
  <si>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</si>
  <si>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</si>
  <si>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</si>
  <si>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</si>
  <si>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</si>
  <si>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</si>
  <si>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</si>
  <si>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</si>
  <si>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</si>
  <si>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</si>
  <si>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</si>
  <si>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</si>
  <si>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</si>
  <si>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</si>
  <si>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</si>
  <si>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</si>
  <si>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</si>
  <si>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</si>
  <si>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</si>
  <si>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</si>
  <si>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</si>
  <si>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</si>
  <si>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</si>
  <si>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</si>
  <si>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</si>
  <si>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</si>
  <si>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</si>
  <si>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</si>
  <si>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</si>
  <si>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</si>
  <si>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</si>
  <si>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</si>
  <si>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</si>
  <si>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</si>
  <si>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</si>
  <si>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</si>
  <si>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</si>
  <si>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</si>
  <si>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</si>
  <si>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</si>
  <si>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</si>
  <si>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</si>
  <si>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</si>
  <si>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</si>
  <si>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</si>
  <si>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</si>
  <si>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</si>
  <si>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</si>
  <si>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</si>
  <si>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</si>
  <si>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</si>
  <si>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</si>
  <si>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</si>
  <si>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</si>
  <si>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</si>
  <si>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</si>
  <si>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</si>
  <si>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</si>
  <si>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</si>
  <si>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</si>
  <si>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</si>
  <si>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</si>
  <si>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</si>
  <si>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</si>
  <si>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</si>
  <si>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</si>
  <si>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</si>
  <si>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</si>
  <si>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</si>
  <si>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</si>
  <si>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</si>
  <si>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</si>
  <si>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</si>
  <si>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</si>
  <si>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</si>
  <si>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</si>
  <si>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</si>
  <si>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</si>
  <si>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</si>
  <si>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</si>
  <si>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</si>
  <si>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</si>
  <si>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</si>
  <si>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</si>
  <si>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</si>
  <si>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</si>
  <si>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</si>
  <si>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</si>
  <si>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</si>
  <si>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</si>
  <si>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</si>
  <si>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</si>
  <si>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</si>
  <si>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</si>
  <si>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</si>
  <si>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</si>
  <si>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</si>
  <si>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</si>
  <si>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</si>
  <si>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</si>
  <si>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</si>
  <si>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</si>
  <si>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</si>
  <si>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</si>
  <si>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</si>
  <si>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</si>
  <si>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</si>
  <si>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</si>
  <si>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</si>
  <si>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</si>
  <si>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</si>
  <si>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</si>
  <si>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</si>
  <si>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</si>
  <si>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</si>
  <si>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</si>
  <si>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</si>
  <si>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</si>
  <si>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</si>
  <si>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</si>
  <si>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</si>
  <si>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</si>
  <si>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</si>
  <si>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</si>
  <si>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</si>
  <si>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</si>
  <si>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</si>
  <si>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</si>
  <si>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</si>
  <si>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</si>
  <si>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</si>
  <si>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</si>
  <si>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</si>
  <si>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</si>
  <si>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</si>
  <si>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</si>
  <si>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</si>
  <si>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</si>
  <si>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</si>
  <si>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</si>
  <si>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</si>
  <si>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</si>
  <si>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</si>
  <si>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</si>
  <si>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</si>
  <si>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</si>
  <si>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</si>
  <si>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</si>
  <si>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</si>
  <si>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</si>
  <si>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</si>
  <si>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</si>
  <si>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</si>
  <si>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</si>
  <si>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</si>
  <si>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</si>
  <si>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</si>
  <si>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</si>
  <si>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</si>
  <si>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</si>
  <si>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</si>
  <si>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</si>
  <si>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</si>
  <si>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</si>
  <si>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</si>
  <si>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</si>
  <si>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</si>
  <si>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</si>
  <si>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</si>
  <si>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</si>
  <si>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</si>
  <si>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</si>
  <si>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</si>
  <si>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</si>
  <si>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</si>
  <si>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</si>
  <si>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</si>
  <si>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</si>
  <si>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</si>
  <si>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</si>
  <si>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</si>
  <si>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</si>
  <si>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</si>
  <si>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</si>
  <si>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</si>
  <si>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</si>
  <si>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</si>
  <si>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</si>
  <si>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</si>
  <si>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</si>
  <si>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</si>
  <si>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</si>
  <si>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</si>
  <si>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</si>
  <si>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</si>
  <si>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</si>
  <si>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</si>
  <si>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</si>
  <si>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</si>
  <si>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</si>
  <si>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</si>
  <si>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</si>
  <si>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</si>
  <si>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</si>
  <si>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</si>
  <si>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</si>
  <si>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</si>
  <si>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</si>
  <si>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</si>
  <si>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</si>
  <si>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</si>
  <si>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</si>
  <si>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</si>
  <si>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</si>
  <si>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</si>
  <si>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</si>
  <si>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</si>
  <si>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</si>
  <si>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</si>
  <si>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</si>
  <si>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</si>
  <si>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</si>
  <si>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</si>
  <si>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</si>
  <si>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</si>
  <si>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</si>
  <si>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</si>
  <si>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</si>
  <si>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</si>
  <si>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</si>
  <si>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</si>
  <si>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</si>
  <si>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</si>
  <si>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</si>
  <si>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</si>
  <si>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</si>
  <si>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</si>
  <si>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</si>
  <si>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</si>
  <si>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</si>
  <si>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</si>
  <si>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</si>
  <si>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</si>
  <si>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</si>
  <si>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</si>
  <si>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</si>
  <si>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</si>
  <si>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</si>
  <si>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</si>
  <si>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</si>
  <si>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</si>
  <si>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</si>
  <si>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</si>
  <si>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</si>
  <si>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</si>
  <si>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</si>
  <si>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</si>
  <si>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</si>
  <si>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</si>
  <si>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</si>
  <si>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</si>
  <si>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</si>
  <si>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</si>
  <si>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</si>
  <si>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</si>
  <si>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</si>
  <si>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</si>
  <si>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</si>
  <si>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</si>
  <si>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</si>
  <si>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</si>
  <si>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</si>
  <si>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</si>
  <si>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</si>
  <si>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</si>
  <si>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</si>
  <si>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</si>
  <si>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</si>
  <si>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</si>
  <si>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</si>
  <si>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</si>
  <si>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</si>
  <si>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</si>
  <si>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</si>
  <si>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</si>
  <si>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</si>
  <si>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</si>
  <si>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</si>
  <si>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</si>
  <si>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</si>
  <si>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</si>
  <si>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</si>
  <si>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</si>
  <si>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</si>
  <si>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</si>
  <si>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</si>
  <si>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</si>
  <si>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</si>
  <si>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</si>
  <si>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</si>
  <si>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</si>
  <si>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</si>
  <si>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</si>
  <si>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</si>
  <si>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</si>
  <si>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</si>
  <si>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</si>
  <si>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</si>
  <si>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</si>
  <si>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</si>
  <si>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</si>
  <si>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</si>
  <si>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</si>
  <si>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</si>
  <si>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</si>
  <si>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</si>
  <si>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</si>
  <si>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</si>
  <si>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</si>
  <si>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</si>
  <si>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</si>
  <si>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</si>
  <si>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</si>
  <si>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</si>
  <si>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</si>
  <si>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</si>
  <si>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</si>
  <si>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</si>
  <si>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</si>
  <si>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</si>
  <si>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</si>
  <si>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</si>
  <si>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</si>
  <si>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</si>
  <si>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</si>
  <si>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</si>
  <si>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</si>
  <si>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</si>
  <si>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</si>
  <si>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</si>
  <si>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</si>
  <si>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</si>
  <si>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</si>
  <si>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</si>
  <si>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</si>
  <si>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</si>
  <si>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</si>
  <si>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</si>
  <si>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</si>
  <si>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</si>
  <si>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</si>
  <si>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</si>
  <si>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</si>
  <si>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</si>
  <si>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</si>
  <si>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</si>
  <si>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</si>
  <si>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</si>
  <si>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</si>
  <si>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</si>
  <si>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</si>
  <si>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</si>
  <si>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</si>
  <si>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</si>
  <si>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</si>
  <si>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</si>
  <si>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</si>
  <si>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</si>
  <si>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</si>
  <si>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</si>
  <si>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</si>
  <si>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</si>
  <si>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</si>
  <si>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</si>
  <si>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</si>
  <si>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</si>
  <si>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</si>
  <si>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</si>
  <si>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</si>
  <si>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</si>
  <si>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</si>
  <si>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</si>
  <si>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</si>
  <si>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</si>
  <si>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</si>
  <si>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</si>
  <si>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</si>
  <si>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</si>
  <si>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</si>
  <si>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</si>
  <si>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</si>
  <si>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</si>
  <si>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</si>
  <si>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</si>
  <si>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</si>
  <si>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</si>
  <si>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</si>
  <si>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</si>
  <si>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</si>
  <si>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</si>
  <si>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</si>
  <si>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</si>
  <si>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</si>
  <si>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</si>
  <si>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</si>
  <si>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</si>
  <si>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</si>
  <si>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</si>
  <si>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</si>
  <si>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</si>
  <si>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</si>
  <si>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</si>
  <si>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</si>
  <si>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</si>
  <si>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</si>
  <si>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</si>
  <si>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</si>
  <si>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</si>
  <si>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</si>
  <si>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</si>
  <si>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</si>
  <si>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</si>
  <si>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</si>
  <si>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</si>
  <si>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</si>
  <si>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</si>
  <si>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</si>
  <si>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</si>
  <si>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</si>
  <si>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</si>
  <si>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</si>
  <si>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</si>
  <si>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</si>
  <si>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</si>
  <si>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</si>
  <si>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</si>
  <si>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</si>
  <si>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</si>
  <si>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</si>
  <si>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</si>
  <si>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</si>
  <si>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</si>
  <si>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</si>
  <si>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</si>
  <si>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</si>
  <si>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</si>
  <si>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</si>
  <si>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</si>
  <si>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</si>
  <si>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</si>
  <si>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</si>
  <si>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</si>
  <si>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</si>
  <si>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</si>
  <si>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</si>
  <si>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</si>
  <si>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</si>
  <si>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</si>
  <si>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</si>
  <si>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</si>
  <si>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</si>
  <si>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</si>
  <si>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</si>
  <si>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</si>
  <si>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</si>
  <si>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</si>
  <si>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</si>
  <si>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</si>
  <si>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</si>
  <si>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</si>
  <si>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</si>
  <si>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</si>
  <si>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</si>
  <si>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</si>
  <si>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</si>
  <si>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</si>
  <si>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</si>
  <si>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</si>
  <si>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</si>
  <si>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</si>
  <si>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</si>
  <si>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</si>
  <si>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</si>
  <si>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</si>
  <si>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</si>
  <si>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</si>
  <si>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</si>
  <si>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</si>
  <si>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</si>
  <si>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</si>
  <si>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</si>
  <si>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</si>
  <si>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</si>
  <si>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</si>
  <si>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</si>
  <si>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</si>
  <si>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</si>
  <si>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</si>
  <si>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</si>
  <si>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</si>
  <si>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</si>
  <si>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</si>
  <si>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</si>
  <si>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</si>
  <si>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</si>
  <si>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</si>
  <si>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</si>
  <si>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</si>
  <si>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</si>
  <si>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</si>
  <si>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</si>
  <si>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</si>
  <si>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</si>
  <si>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</si>
  <si>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</si>
  <si>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</si>
  <si>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</si>
  <si>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</si>
  <si>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</si>
  <si>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</si>
  <si>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</si>
  <si>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</si>
  <si>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</si>
  <si>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</si>
  <si>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</si>
  <si>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</si>
  <si>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</si>
  <si>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</si>
  <si>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</si>
  <si>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</si>
  <si>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</si>
  <si>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</si>
  <si>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</si>
  <si>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</si>
  <si>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</si>
  <si>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</si>
  <si>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</si>
  <si>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</si>
  <si>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</si>
  <si>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</si>
  <si>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</si>
  <si>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</si>
  <si>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</si>
  <si>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</si>
  <si>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</si>
  <si>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</si>
  <si>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</si>
  <si>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</si>
  <si>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</si>
  <si>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</si>
  <si>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</si>
  <si>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</si>
  <si>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</si>
  <si>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</si>
  <si>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</si>
  <si>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</si>
  <si>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</si>
  <si>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</si>
  <si>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</si>
  <si>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</si>
  <si>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</si>
  <si>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</si>
  <si>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</si>
  <si>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</si>
  <si>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</si>
  <si>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</si>
  <si>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</si>
  <si>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</si>
  <si>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</si>
  <si>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</si>
  <si>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</si>
  <si>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</si>
  <si>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</si>
  <si>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</si>
  <si>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</si>
  <si>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</si>
  <si>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</si>
  <si>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</si>
  <si>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</si>
  <si>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</si>
  <si>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</si>
  <si>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</si>
  <si>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</si>
  <si>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</si>
  <si>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</si>
  <si>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</si>
  <si>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</si>
  <si>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</si>
  <si>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</si>
  <si>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</si>
  <si>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</si>
  <si>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</si>
  <si>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</si>
  <si>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</si>
  <si>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</si>
  <si>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</si>
  <si>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</si>
  <si>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</si>
  <si>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</si>
  <si>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</si>
  <si>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</si>
  <si>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</si>
  <si>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</si>
  <si>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</si>
  <si>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</si>
  <si>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</si>
  <si>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</si>
  <si>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</si>
  <si>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</si>
  <si>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</si>
  <si>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</si>
  <si>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</si>
  <si>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</si>
  <si>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</si>
  <si>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</si>
  <si>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</si>
  <si>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</si>
  <si>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</si>
  <si>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</si>
  <si>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</si>
  <si>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</si>
  <si>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</si>
  <si>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</si>
  <si>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</si>
  <si>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</si>
  <si>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</si>
  <si>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</si>
  <si>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</si>
  <si>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</si>
  <si>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</si>
  <si>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</si>
  <si>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</si>
  <si>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</si>
  <si>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</si>
  <si>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</si>
  <si>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</si>
  <si>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</si>
  <si>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</si>
  <si>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</si>
  <si>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</si>
  <si>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</si>
  <si>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</si>
  <si>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</si>
  <si>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</si>
  <si>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</si>
  <si>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</si>
  <si>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</si>
  <si>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</si>
  <si>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</si>
  <si>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</si>
  <si>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</si>
  <si>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</si>
  <si>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</si>
  <si>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</si>
  <si>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</si>
  <si>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</si>
  <si>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</si>
  <si>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</si>
  <si>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</si>
  <si>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</si>
  <si>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</si>
  <si>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</si>
  <si>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</si>
  <si>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</si>
  <si>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</si>
  <si>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</si>
  <si>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</si>
  <si>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</si>
  <si>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</si>
  <si>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</si>
  <si>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</si>
  <si>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</si>
  <si>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</si>
  <si>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</si>
  <si>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</si>
  <si>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</si>
  <si>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</si>
  <si>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</si>
  <si>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</si>
  <si>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</si>
  <si>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</si>
  <si>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</si>
  <si>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</si>
  <si>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</si>
  <si>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</si>
  <si>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</si>
  <si>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</si>
  <si>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</si>
  <si>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</si>
  <si>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</si>
  <si>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</si>
  <si>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</si>
  <si>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</si>
  <si>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</si>
  <si>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</si>
  <si>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</si>
  <si>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</si>
  <si>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</si>
  <si>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</si>
  <si>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</si>
  <si>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</si>
  <si>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</si>
  <si>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</si>
  <si>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</si>
  <si>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</si>
  <si>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</si>
  <si>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</si>
  <si>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</si>
  <si>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</si>
  <si>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</si>
  <si>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</si>
  <si>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</si>
  <si>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</si>
  <si>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</si>
  <si>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</si>
  <si>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</si>
  <si>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</si>
  <si>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</si>
  <si>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</si>
  <si>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</si>
  <si>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</si>
  <si>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</si>
  <si>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</si>
  <si>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</si>
  <si>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</si>
  <si>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</si>
  <si>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</si>
  <si>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</si>
  <si>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</si>
  <si>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</si>
  <si>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</si>
  <si>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</si>
  <si>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</si>
  <si>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</si>
  <si>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</si>
  <si>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</si>
  <si>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</si>
  <si>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</si>
  <si>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</si>
  <si>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</si>
  <si>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</si>
  <si>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</si>
  <si>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</si>
  <si>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</si>
  <si>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</si>
  <si>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</si>
  <si>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</si>
  <si>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</si>
  <si>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</si>
  <si>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</si>
  <si>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</si>
  <si>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</si>
  <si>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</si>
  <si>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</si>
  <si>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</si>
  <si>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</si>
  <si>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</si>
  <si>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</si>
  <si>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</si>
  <si>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</si>
  <si>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</si>
  <si>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</si>
  <si>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</si>
  <si>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</si>
  <si>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</si>
  <si>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</si>
  <si>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</si>
  <si>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</si>
  <si>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</si>
  <si>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</si>
  <si>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</si>
  <si>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</si>
  <si>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</si>
  <si>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</si>
  <si>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</si>
  <si>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</si>
  <si>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</si>
  <si>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</si>
  <si>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</si>
  <si>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</si>
  <si>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</si>
  <si>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</si>
  <si>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</si>
  <si>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</si>
  <si>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</si>
  <si>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</si>
  <si>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</si>
  <si>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</si>
  <si>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</si>
  <si>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</si>
  <si>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</si>
  <si>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</si>
  <si>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</si>
  <si>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</si>
  <si>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</si>
  <si>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</si>
  <si>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</si>
  <si>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</si>
  <si>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</si>
  <si>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</si>
  <si>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</si>
  <si>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</si>
  <si>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</si>
  <si>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</si>
  <si>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</si>
  <si>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</si>
  <si>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</si>
  <si>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</si>
  <si>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</si>
  <si>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</si>
  <si>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</si>
  <si>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</si>
  <si>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</si>
  <si>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</si>
  <si>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</si>
  <si>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</si>
  <si>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</si>
  <si>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</si>
  <si>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</si>
  <si>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</si>
  <si>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</si>
  <si>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</si>
  <si>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</si>
  <si>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</si>
  <si>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</si>
  <si>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</si>
  <si>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</si>
  <si>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</si>
  <si>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</si>
  <si>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</si>
  <si>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</si>
  <si>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</si>
  <si>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</si>
  <si>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</si>
  <si>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</si>
  <si>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</si>
  <si>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</si>
  <si>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</si>
  <si>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</si>
  <si>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</si>
  <si>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</si>
  <si>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</si>
  <si>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</si>
  <si>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</si>
  <si>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</si>
  <si>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</si>
  <si>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</si>
  <si>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</si>
  <si>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</si>
  <si>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</si>
  <si>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</si>
  <si>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</si>
  <si>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</si>
  <si>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</si>
  <si>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</si>
  <si>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</si>
  <si>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</si>
  <si>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</si>
  <si>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</si>
  <si>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</si>
  <si>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</si>
  <si>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</si>
  <si>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</si>
  <si>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</si>
  <si>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</si>
  <si>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</si>
  <si>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</si>
  <si>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</si>
  <si>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</si>
  <si>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</si>
  <si>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</si>
  <si>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</si>
  <si>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</si>
  <si>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</si>
  <si>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</si>
  <si>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</si>
  <si>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</si>
  <si>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</si>
  <si>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</si>
  <si>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</si>
  <si>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</si>
  <si>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</si>
  <si>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</si>
  <si>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</si>
  <si>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</si>
  <si>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</si>
  <si>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</si>
  <si>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</si>
  <si>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</si>
  <si>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</si>
  <si>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</si>
  <si>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</si>
  <si>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</si>
  <si>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</si>
  <si>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</si>
  <si>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</si>
  <si>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</si>
  <si>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</si>
  <si>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</si>
  <si>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</si>
  <si>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</si>
  <si>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</si>
  <si>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</si>
  <si>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</si>
  <si>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</si>
  <si>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</si>
  <si>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</si>
  <si>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</si>
  <si>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</si>
  <si>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</si>
  <si>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</si>
  <si>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</si>
  <si>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</si>
  <si>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</si>
  <si>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</si>
  <si>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</si>
  <si>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</si>
  <si>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</si>
  <si>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</si>
  <si>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</si>
  <si>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</si>
  <si>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</si>
  <si>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</si>
  <si>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</si>
  <si>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</si>
  <si>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</si>
  <si>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</si>
  <si>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</si>
  <si>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</si>
  <si>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</si>
  <si>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</si>
  <si>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</si>
  <si>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</si>
  <si>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</si>
  <si>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</si>
  <si>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</si>
  <si>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</si>
  <si>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</si>
  <si>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</si>
  <si>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</si>
  <si>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</si>
  <si>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</si>
  <si>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</si>
  <si>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</si>
  <si>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</si>
  <si>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</si>
  <si>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</si>
  <si>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</si>
  <si>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</si>
  <si>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</si>
  <si>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</si>
  <si>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</si>
  <si>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</si>
  <si>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</si>
  <si>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</si>
  <si>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</si>
  <si>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</si>
  <si>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</si>
  <si>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</si>
  <si>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</si>
  <si>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</si>
  <si>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</si>
  <si>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</si>
  <si>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</si>
  <si>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</si>
  <si>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</si>
  <si>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</si>
  <si>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</si>
  <si>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</si>
  <si>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</si>
  <si>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</si>
  <si>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</si>
  <si>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</si>
  <si>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</si>
  <si>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</si>
  <si>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</si>
  <si>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</si>
  <si>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</si>
  <si>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</si>
  <si>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</si>
  <si>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</si>
  <si>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</si>
  <si>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</si>
  <si>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</si>
  <si>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</si>
  <si>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</si>
  <si>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</si>
  <si>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</si>
  <si>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</si>
  <si>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</si>
  <si>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</si>
  <si>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</si>
  <si>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</si>
  <si>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</si>
  <si>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</si>
  <si>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</si>
  <si>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</si>
  <si>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</si>
  <si>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</si>
  <si>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</si>
  <si>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</si>
  <si>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</si>
  <si>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</si>
  <si>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</si>
  <si>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</si>
  <si>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</si>
  <si>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</si>
  <si>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</si>
  <si>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</si>
  <si>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</si>
  <si>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</si>
  <si>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</si>
  <si>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</si>
  <si>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</si>
  <si>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</si>
  <si>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</si>
  <si>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</si>
  <si>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</si>
  <si>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</si>
  <si>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</si>
  <si>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</si>
  <si>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</si>
  <si>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</si>
  <si>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</si>
  <si>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</si>
  <si>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</si>
  <si>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</si>
  <si>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</si>
  <si>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</si>
  <si>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</si>
  <si>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</si>
  <si>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</si>
  <si>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</si>
  <si>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</si>
  <si>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</si>
  <si>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</si>
  <si>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</si>
  <si>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</si>
  <si>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</si>
  <si>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</si>
  <si>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</si>
  <si>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</si>
  <si>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</si>
  <si>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</si>
  <si>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</si>
  <si>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</si>
  <si>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</si>
  <si>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</si>
  <si>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</si>
  <si>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</si>
  <si>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</si>
  <si>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</si>
  <si>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</si>
  <si>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</si>
  <si>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</si>
  <si>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</si>
  <si>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</si>
  <si>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</si>
  <si>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</si>
  <si>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</si>
  <si>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</si>
  <si>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</si>
  <si>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</si>
  <si>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</si>
  <si>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</si>
  <si>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</si>
  <si>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</si>
  <si>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</si>
  <si>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</si>
  <si>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</si>
  <si>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</si>
  <si>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</si>
  <si>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</si>
  <si>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</si>
  <si>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</si>
  <si>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</si>
  <si>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</si>
  <si>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</si>
  <si>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</si>
  <si>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</si>
  <si>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</si>
  <si>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</si>
  <si>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</si>
  <si>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</si>
  <si>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</si>
  <si>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</si>
  <si>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</si>
  <si>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</si>
  <si>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</si>
  <si>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</si>
  <si>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</si>
  <si>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</si>
  <si>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</si>
  <si>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</si>
  <si>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</si>
  <si>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</si>
  <si>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</si>
  <si>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</si>
  <si>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</si>
  <si>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</si>
  <si>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</si>
  <si>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</si>
  <si>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</si>
  <si>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</si>
  <si>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</si>
  <si>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</si>
  <si>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</si>
  <si>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</si>
  <si>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</si>
  <si>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</si>
  <si>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</si>
  <si>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</si>
  <si>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</si>
  <si>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</si>
  <si>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</si>
  <si>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</si>
  <si>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</si>
  <si>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</si>
  <si>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</si>
  <si>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</si>
  <si>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</si>
  <si>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</si>
  <si>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</si>
  <si>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</si>
  <si>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</si>
  <si>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</si>
  <si>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</si>
  <si>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</si>
  <si>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</si>
  <si>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</si>
  <si>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</si>
  <si>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</si>
  <si>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</si>
  <si>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</si>
  <si>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</si>
  <si>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</si>
  <si>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</si>
  <si>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</si>
  <si>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</si>
  <si>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</si>
  <si>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</si>
  <si>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</si>
  <si>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</si>
  <si>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</si>
  <si>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</si>
  <si>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</si>
  <si>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</si>
  <si>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</si>
  <si>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</si>
  <si>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</si>
  <si>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</si>
  <si>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</si>
  <si>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</si>
  <si>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</si>
  <si>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</si>
  <si>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</si>
  <si>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</si>
  <si>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</si>
  <si>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</si>
  <si>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</si>
  <si>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</si>
  <si>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</si>
  <si>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</si>
  <si>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</si>
  <si>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</si>
  <si>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</si>
  <si>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</si>
  <si>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</si>
  <si>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</si>
  <si>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</si>
  <si>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</si>
  <si>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</si>
  <si>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</si>
  <si>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</si>
  <si>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</si>
  <si>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</si>
  <si>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</si>
  <si>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</si>
  <si>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</si>
  <si>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</si>
  <si>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</si>
  <si>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</si>
  <si>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</si>
  <si>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</si>
  <si>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</si>
  <si>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</si>
  <si>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</si>
  <si>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</si>
  <si>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</si>
  <si>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</si>
  <si>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</si>
  <si>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</si>
  <si>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</si>
  <si>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</si>
  <si>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</si>
  <si>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</si>
  <si>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</si>
  <si>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</si>
  <si>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</si>
  <si>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</si>
  <si>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</si>
  <si>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</si>
  <si>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</si>
  <si>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</si>
  <si>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</si>
  <si>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</si>
  <si>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</si>
  <si>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</si>
  <si>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</si>
  <si>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</si>
  <si>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</si>
  <si>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</si>
  <si>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</si>
  <si>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</si>
  <si>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</si>
  <si>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</si>
  <si>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</si>
  <si>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</si>
  <si>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</si>
  <si>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</si>
  <si>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</si>
  <si>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</si>
  <si>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</si>
  <si>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</si>
  <si>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</si>
  <si>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</si>
  <si>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</si>
  <si>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</si>
  <si>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</si>
  <si>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</si>
  <si>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</si>
  <si>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</si>
  <si>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</si>
  <si>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</si>
  <si>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</si>
  <si>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</si>
  <si>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</si>
  <si>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</si>
  <si>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</si>
  <si>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</si>
  <si>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</si>
  <si>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</si>
  <si>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</si>
  <si>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</si>
  <si>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</si>
  <si>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</si>
  <si>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</si>
  <si>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</si>
  <si>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</si>
  <si>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</si>
  <si>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</si>
  <si>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</si>
  <si>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</si>
  <si>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</si>
  <si>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</si>
  <si>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</si>
  <si>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</si>
  <si>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</si>
  <si>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</si>
  <si>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</si>
  <si>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</si>
  <si>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</si>
  <si>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</si>
  <si>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</si>
  <si>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</si>
  <si>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</si>
  <si>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</si>
  <si>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</si>
  <si>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</si>
  <si>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</si>
  <si>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</si>
  <si>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</si>
  <si>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</si>
  <si>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</si>
  <si>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</si>
  <si>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</si>
  <si>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</si>
  <si>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</si>
  <si>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</si>
  <si>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</si>
  <si>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</si>
  <si>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</si>
  <si>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</si>
  <si>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</si>
  <si>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</si>
  <si>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</si>
  <si>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</si>
  <si>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</si>
  <si>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</si>
  <si>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</si>
  <si>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</si>
  <si>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</si>
  <si>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</si>
  <si>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</si>
  <si>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</si>
  <si>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</si>
  <si>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</si>
  <si>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</si>
  <si>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</si>
  <si>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</si>
  <si>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</si>
  <si>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</si>
  <si>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</si>
  <si>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</si>
  <si>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</si>
  <si>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</si>
  <si>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</si>
  <si>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</si>
  <si>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</si>
  <si>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</si>
  <si>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</si>
  <si>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</si>
  <si>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</si>
  <si>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</si>
  <si>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</si>
  <si>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</si>
  <si>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</si>
  <si>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</si>
  <si>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</si>
  <si>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</si>
  <si>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</si>
  <si>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</si>
  <si>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</si>
  <si>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</si>
  <si>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</si>
  <si>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</si>
  <si>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</si>
  <si>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</si>
  <si>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</si>
  <si>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</si>
  <si>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</si>
  <si>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</si>
  <si>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</si>
  <si>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</si>
  <si>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</si>
  <si>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</si>
  <si>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</si>
  <si>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</si>
  <si>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</si>
  <si>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</si>
  <si>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</si>
  <si>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</si>
  <si>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</si>
  <si>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</si>
  <si>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</si>
  <si>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</si>
  <si>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</si>
  <si>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</si>
  <si>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</si>
  <si>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</si>
  <si>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</si>
  <si>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</si>
  <si>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</si>
  <si>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</si>
  <si>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</si>
  <si>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</si>
  <si>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</si>
  <si>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</si>
  <si>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</si>
  <si>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</si>
  <si>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</si>
  <si>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</si>
  <si>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</si>
  <si>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</si>
  <si>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</si>
  <si>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</si>
  <si>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</si>
  <si>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</si>
  <si>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</si>
  <si>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</si>
  <si>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</si>
  <si>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</si>
  <si>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</si>
  <si>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</si>
  <si>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</si>
  <si>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</si>
  <si>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</si>
  <si>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</si>
  <si>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</si>
  <si>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</si>
  <si>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</si>
  <si>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</si>
  <si>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</si>
  <si>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</si>
  <si>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</si>
  <si>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</si>
  <si>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</si>
  <si>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</si>
  <si>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</si>
  <si>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</si>
  <si>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</si>
  <si>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</si>
  <si>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</si>
  <si>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</si>
  <si>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</si>
  <si>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</si>
  <si>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</si>
  <si>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</si>
  <si>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</si>
  <si>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</si>
  <si>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</si>
  <si>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</si>
  <si>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</si>
  <si>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</si>
  <si>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</si>
  <si>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</si>
  <si>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</si>
  <si>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</si>
  <si>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</si>
  <si>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</si>
  <si>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</si>
  <si>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</si>
  <si>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</si>
  <si>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</si>
  <si>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</si>
  <si>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</si>
  <si>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</si>
  <si>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</si>
  <si>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</si>
  <si>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</si>
  <si>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</si>
  <si>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</si>
  <si>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</si>
  <si>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</si>
  <si>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</si>
  <si>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</si>
  <si>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</si>
  <si>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</si>
  <si>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</si>
  <si>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</si>
  <si>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</si>
  <si>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</si>
  <si>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</si>
  <si>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</si>
  <si>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</si>
  <si>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</si>
  <si>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</si>
  <si>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</si>
  <si>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</si>
  <si>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</si>
  <si>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</si>
  <si>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</si>
  <si>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</si>
  <si>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</si>
  <si>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</si>
  <si>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</si>
  <si>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</si>
  <si>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</si>
  <si>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</si>
  <si>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</si>
  <si>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</si>
  <si>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</si>
  <si>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</si>
  <si>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</si>
  <si>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</si>
  <si>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</si>
  <si>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</si>
  <si>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</si>
  <si>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</si>
  <si>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</si>
  <si>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</si>
  <si>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</si>
  <si>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</si>
  <si>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</si>
  <si>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</si>
  <si>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</si>
  <si>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</si>
  <si>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</si>
  <si>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</si>
  <si>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</si>
  <si>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</si>
  <si>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</si>
  <si>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</si>
  <si>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</si>
  <si>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</si>
  <si>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</si>
  <si>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</si>
  <si>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</si>
  <si>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</si>
  <si>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</si>
  <si>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</si>
  <si>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</si>
  <si>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</si>
  <si>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</si>
  <si>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</si>
  <si>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</si>
  <si>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</si>
  <si>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</si>
  <si>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</si>
  <si>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</si>
  <si>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</si>
  <si>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</si>
  <si>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</si>
  <si>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</si>
  <si>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</si>
  <si>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</si>
  <si>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</si>
  <si>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</si>
  <si>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</si>
  <si>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</si>
  <si>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</si>
  <si>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</si>
  <si>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</si>
  <si>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</si>
  <si>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</si>
  <si>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</si>
  <si>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</si>
  <si>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</si>
  <si>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</si>
  <si>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</si>
  <si>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</si>
  <si>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</si>
  <si>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</si>
  <si>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</si>
  <si>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</si>
  <si>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</si>
  <si>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</si>
  <si>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</si>
  <si>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</si>
  <si>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</si>
  <si>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</si>
  <si>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</si>
  <si>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</si>
  <si>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</si>
  <si>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</si>
  <si>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</si>
  <si>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</si>
  <si>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</si>
  <si>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</si>
  <si>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</si>
  <si>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</si>
  <si>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</si>
  <si>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</si>
  <si>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</si>
  <si>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</si>
  <si>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</si>
  <si>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</si>
  <si>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</si>
  <si>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</si>
  <si>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</si>
  <si>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</si>
  <si>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</si>
  <si>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</si>
  <si>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</si>
  <si>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</si>
  <si>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</si>
  <si>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</si>
  <si>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</si>
  <si>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</si>
  <si>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</si>
  <si>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</si>
  <si>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</si>
  <si>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</si>
  <si>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</si>
  <si>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</si>
  <si>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</si>
  <si>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</si>
  <si>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</si>
  <si>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</si>
  <si>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</si>
  <si>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</si>
  <si>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</si>
  <si>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</si>
  <si>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</si>
  <si>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</si>
  <si>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</si>
  <si>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</si>
  <si>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</si>
  <si>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</si>
  <si>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</si>
  <si>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</si>
  <si>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</si>
  <si>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</si>
  <si>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</si>
  <si>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</si>
  <si>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</si>
  <si>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</si>
  <si>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</si>
  <si>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</si>
  <si>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</si>
  <si>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</si>
  <si>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</si>
  <si>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</si>
  <si>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</si>
  <si>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</si>
  <si>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</si>
  <si>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</si>
  <si>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</si>
  <si>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</si>
  <si>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</si>
  <si>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</si>
  <si>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</si>
  <si>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</si>
  <si>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</si>
  <si>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</si>
  <si>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</si>
  <si>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</si>
  <si>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</si>
  <si>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</si>
  <si>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</si>
  <si>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</si>
  <si>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</si>
  <si>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</si>
  <si>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</si>
  <si>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</si>
  <si>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</si>
  <si>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</si>
  <si>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</si>
  <si>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</si>
  <si>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</si>
  <si>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</si>
  <si>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</si>
  <si>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</si>
  <si>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</si>
  <si>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</si>
  <si>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</si>
  <si>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</si>
  <si>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</si>
  <si>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</si>
  <si>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</si>
  <si>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</si>
  <si>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</si>
  <si>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</si>
  <si>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</si>
  <si>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</si>
  <si>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</si>
  <si>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</si>
  <si>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</si>
  <si>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</si>
  <si>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</si>
  <si>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</si>
  <si>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</si>
  <si>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</si>
  <si>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</si>
  <si>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</si>
  <si>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</si>
  <si>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</si>
  <si>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</si>
  <si>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</si>
  <si>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</si>
  <si>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</si>
  <si>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</si>
  <si>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</si>
  <si>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</si>
  <si>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</si>
  <si>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</si>
  <si>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</si>
  <si>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</si>
  <si>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</si>
  <si>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</si>
  <si>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</si>
  <si>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</si>
  <si>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</si>
  <si>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</si>
  <si>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</si>
  <si>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</si>
  <si>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</si>
  <si>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</si>
  <si>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</si>
  <si>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</si>
  <si>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</si>
  <si>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</si>
  <si>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</si>
  <si>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</si>
  <si>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</si>
  <si>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</si>
  <si>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</si>
  <si>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</si>
  <si>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</si>
  <si>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</si>
  <si>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</si>
  <si>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</si>
  <si>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</si>
  <si>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</si>
  <si>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</si>
  <si>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</si>
  <si>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</si>
  <si>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</si>
  <si>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</si>
  <si>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</si>
  <si>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</si>
  <si>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</si>
  <si>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</si>
  <si>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</si>
  <si>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</si>
  <si>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</si>
  <si>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</si>
  <si>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</si>
  <si>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</si>
  <si>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</si>
  <si>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</si>
  <si>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</si>
  <si>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</si>
  <si>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</si>
  <si>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</si>
  <si>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</si>
  <si>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</si>
  <si>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</si>
  <si>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</si>
  <si>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</si>
  <si>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</si>
  <si>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</si>
  <si>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</si>
  <si>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</si>
  <si>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</si>
  <si>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</si>
  <si>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</si>
  <si>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</si>
  <si>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</si>
  <si>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</si>
  <si>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</si>
  <si>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</si>
  <si>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</si>
  <si>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</si>
  <si>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</si>
  <si>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</si>
  <si>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</si>
  <si>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</si>
  <si>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</si>
  <si>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</si>
  <si>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</si>
  <si>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</si>
  <si>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</si>
  <si>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</si>
  <si>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</si>
  <si>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</si>
  <si>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</si>
  <si>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</si>
  <si>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</si>
  <si>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</si>
  <si>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</si>
  <si>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</si>
  <si>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</si>
  <si>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</si>
  <si>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</si>
  <si>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</si>
  <si>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</si>
  <si>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</si>
  <si>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</si>
  <si>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</si>
  <si>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</si>
  <si>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</si>
  <si>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</si>
  <si>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</si>
  <si>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</si>
  <si>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</si>
  <si>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</si>
  <si>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</si>
  <si>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</si>
  <si>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</si>
  <si>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</si>
  <si>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</si>
  <si>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</si>
  <si>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</si>
  <si>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</si>
  <si>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</si>
  <si>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</si>
  <si>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</si>
  <si>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</si>
  <si>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</si>
  <si>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</si>
  <si>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</si>
  <si>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</si>
  <si>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</si>
  <si>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</si>
  <si>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</si>
  <si>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</si>
  <si>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</si>
  <si>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</si>
  <si>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</si>
  <si>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</si>
  <si>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</si>
  <si>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</si>
  <si>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</si>
  <si>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</si>
  <si>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</si>
  <si>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</si>
  <si>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</si>
  <si>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</si>
  <si>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</si>
  <si>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</si>
  <si>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</si>
  <si>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</si>
  <si>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</si>
  <si>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</si>
  <si>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</si>
  <si>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</si>
  <si>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</si>
  <si>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</si>
  <si>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</si>
  <si>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</si>
  <si>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</si>
  <si>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</si>
  <si>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</si>
  <si>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</si>
  <si>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</si>
  <si>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</si>
  <si>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</si>
  <si>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</si>
  <si>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</si>
  <si>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</si>
  <si>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</si>
  <si>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</si>
  <si>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</si>
  <si>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</si>
  <si>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</si>
  <si>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</si>
  <si>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</si>
  <si>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</si>
  <si>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</si>
  <si>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</si>
  <si>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</si>
  <si>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</si>
  <si>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</si>
  <si>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</si>
  <si>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</si>
  <si>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</si>
  <si>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</si>
  <si>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</si>
  <si>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</si>
  <si>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</si>
  <si>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</si>
  <si>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</si>
  <si>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</si>
  <si>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</si>
  <si>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</si>
  <si>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</si>
  <si>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</si>
  <si>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</si>
  <si>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</si>
  <si>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</si>
  <si>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</si>
  <si>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</si>
  <si>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</si>
  <si>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</si>
  <si>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</si>
  <si>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</si>
  <si>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</si>
  <si>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</si>
  <si>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</si>
  <si>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</si>
  <si>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</si>
  <si>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</si>
  <si>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</si>
  <si>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</si>
  <si>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</si>
  <si>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</si>
  <si>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</si>
  <si>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</si>
  <si>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</si>
  <si>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</si>
  <si>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</si>
  <si>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</si>
  <si>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</si>
  <si>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</si>
  <si>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</si>
  <si>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</si>
  <si>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</si>
  <si>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</si>
  <si>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</si>
  <si>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</si>
  <si>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</si>
  <si>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</si>
  <si>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</si>
  <si>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</si>
  <si>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</si>
  <si>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</si>
  <si>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</si>
  <si>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</si>
  <si>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</si>
  <si>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</si>
  <si>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</si>
  <si>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</si>
  <si>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</si>
  <si>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</si>
  <si>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</si>
  <si>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</si>
  <si>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</si>
  <si>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</si>
  <si>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</si>
  <si>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</si>
  <si>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</si>
  <si>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</si>
  <si>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</si>
  <si>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</si>
  <si>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</si>
  <si>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</si>
  <si>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</si>
  <si>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</si>
  <si>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</si>
  <si>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</si>
  <si>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</si>
  <si>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</si>
  <si>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</si>
  <si>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</si>
  <si>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</si>
  <si>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</si>
  <si>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</si>
  <si>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</si>
  <si>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</si>
  <si>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</si>
  <si>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</si>
  <si>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</si>
  <si>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</si>
  <si>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</si>
  <si>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</si>
  <si>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</si>
  <si>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</si>
  <si>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</si>
  <si>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</si>
  <si>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</si>
  <si>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</si>
  <si>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</si>
  <si>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</si>
  <si>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</si>
  <si>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</si>
  <si>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</si>
  <si>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</si>
  <si>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</si>
  <si>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</si>
  <si>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</si>
  <si>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</si>
  <si>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</si>
  <si>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</si>
  <si>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</si>
  <si>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</si>
  <si>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</si>
  <si>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</si>
  <si>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</si>
  <si>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</si>
  <si>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</si>
  <si>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</si>
  <si>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</si>
  <si>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</si>
  <si>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</si>
  <si>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</si>
  <si>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</si>
  <si>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</si>
  <si>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</si>
  <si>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</si>
  <si>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</si>
  <si>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</si>
  <si>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</si>
  <si>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</si>
  <si>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</si>
  <si>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</si>
  <si>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</si>
  <si>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</si>
  <si>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</si>
  <si>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</si>
  <si>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</si>
  <si>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</si>
  <si>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</si>
  <si>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</si>
  <si>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</si>
  <si>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</si>
  <si>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</si>
  <si>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</si>
  <si>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</si>
  <si>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</si>
  <si>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</si>
  <si>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</si>
  <si>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</si>
  <si>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</si>
  <si>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</si>
  <si>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</si>
  <si>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</si>
  <si>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</si>
  <si>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</si>
  <si>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</si>
  <si>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</si>
  <si>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</si>
  <si>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</si>
  <si>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</si>
  <si>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</si>
  <si>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</si>
  <si>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</si>
  <si>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</si>
  <si>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</si>
  <si>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</si>
  <si>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</si>
  <si>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</si>
  <si>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</si>
  <si>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</si>
  <si>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</si>
  <si>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</si>
  <si>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</si>
  <si>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</si>
  <si>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</si>
  <si>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</si>
  <si>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</si>
  <si>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</si>
  <si>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</si>
  <si>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</si>
  <si>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</si>
  <si>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</si>
  <si>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</si>
  <si>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</si>
  <si>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</si>
  <si>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</si>
  <si>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</si>
  <si>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</si>
  <si>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</si>
  <si>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</si>
  <si>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</si>
  <si>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</si>
  <si>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</si>
  <si>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</si>
  <si>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</si>
  <si>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</si>
  <si>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</si>
  <si>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</si>
  <si>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</si>
  <si>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</si>
  <si>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</si>
  <si>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</si>
  <si>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</si>
  <si>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</si>
  <si>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</si>
  <si>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</si>
  <si>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</si>
  <si>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</si>
  <si>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</si>
  <si>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</si>
  <si>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</si>
  <si>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</si>
  <si>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</si>
  <si>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</si>
  <si>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</si>
  <si>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</si>
  <si>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</si>
  <si>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</si>
  <si>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</si>
  <si>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</si>
  <si>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</si>
  <si>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</si>
  <si>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</si>
  <si>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</si>
  <si>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</si>
  <si>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</si>
  <si>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</si>
  <si>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</si>
  <si>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</si>
  <si>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</si>
  <si>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</si>
  <si>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</si>
  <si>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</si>
  <si>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</si>
  <si>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</si>
  <si>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</si>
  <si>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</si>
  <si>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</si>
  <si>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</si>
  <si>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</si>
  <si>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</si>
  <si>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</si>
  <si>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</si>
  <si>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</si>
  <si>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</si>
  <si>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</si>
  <si>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</si>
  <si>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</si>
  <si>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</si>
  <si>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</si>
  <si>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</si>
  <si>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</si>
  <si>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</si>
  <si>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</si>
  <si>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</si>
  <si>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</si>
  <si>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</si>
  <si>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</si>
  <si>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</si>
  <si>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</si>
  <si>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</si>
  <si>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</si>
  <si>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</si>
  <si>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</si>
  <si>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</si>
  <si>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</si>
  <si>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</si>
  <si>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</si>
  <si>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</si>
  <si>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</si>
  <si>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</si>
  <si>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</si>
  <si>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</si>
  <si>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</si>
  <si>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</si>
  <si>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</si>
  <si>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</si>
  <si>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</si>
  <si>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</si>
  <si>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</si>
  <si>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</si>
  <si>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</si>
  <si>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</si>
  <si>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</si>
  <si>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</si>
  <si>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</si>
  <si>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</si>
  <si>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</si>
  <si>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</si>
  <si>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</si>
  <si>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</si>
  <si>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</si>
  <si>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</si>
  <si>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</si>
  <si>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</si>
  <si>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</si>
  <si>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</si>
  <si>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</si>
  <si>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</si>
  <si>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</si>
  <si>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</si>
  <si>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</si>
  <si>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</si>
  <si>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</si>
  <si>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</si>
  <si>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</si>
  <si>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</si>
  <si>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</si>
  <si>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</si>
  <si>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</si>
  <si>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</si>
  <si>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</si>
  <si>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</si>
  <si>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</si>
  <si>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</si>
  <si>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</si>
  <si>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</si>
  <si>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</si>
  <si>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</si>
  <si>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</si>
  <si>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</si>
  <si>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</si>
  <si>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</si>
  <si>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</si>
  <si>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</si>
  <si>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</si>
  <si>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</si>
  <si>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</si>
  <si>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</si>
  <si>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</si>
  <si>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</si>
  <si>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</si>
  <si>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</si>
  <si>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</si>
  <si>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</si>
  <si>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</si>
  <si>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</si>
  <si>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</si>
  <si>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</si>
  <si>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</si>
  <si>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</si>
  <si>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</si>
  <si>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</si>
  <si>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</si>
  <si>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</si>
  <si>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</si>
  <si>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</si>
  <si>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</si>
  <si>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</si>
  <si>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</si>
  <si>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</si>
  <si>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</si>
  <si>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</si>
  <si>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</si>
  <si>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</si>
  <si>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</si>
  <si>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</si>
  <si>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</si>
  <si>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</si>
  <si>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</si>
  <si>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</si>
  <si>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</si>
  <si>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</si>
  <si>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</si>
  <si>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</si>
  <si>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</si>
  <si>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</si>
  <si>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</si>
  <si>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</si>
  <si>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</si>
  <si>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</si>
  <si>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</si>
  <si>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</si>
  <si>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</si>
  <si>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</si>
  <si>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</si>
  <si>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</si>
  <si>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</si>
  <si>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</si>
  <si>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</si>
  <si>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</si>
  <si>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</si>
  <si>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</si>
  <si>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</si>
  <si>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</si>
  <si>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</si>
  <si>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</si>
  <si>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</si>
  <si>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</si>
  <si>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</si>
  <si>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</si>
  <si>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</si>
  <si>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</si>
  <si>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</si>
  <si>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</si>
  <si>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</si>
  <si>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</si>
  <si>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</si>
  <si>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</si>
  <si>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</si>
  <si>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</si>
  <si>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</si>
  <si>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</si>
  <si>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</si>
  <si>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</si>
  <si>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</si>
  <si>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</si>
  <si>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</si>
  <si>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</si>
  <si>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</si>
  <si>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</si>
  <si>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</si>
  <si>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</si>
  <si>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</si>
  <si>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</si>
  <si>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</si>
  <si>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</si>
  <si>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</si>
  <si>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</si>
  <si>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</si>
  <si>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</si>
  <si>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</si>
  <si>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</si>
  <si>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</si>
  <si>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</si>
  <si>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</si>
  <si>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</si>
  <si>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</si>
  <si>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</si>
  <si>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</si>
  <si>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</si>
  <si>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</si>
  <si>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</si>
  <si>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</si>
  <si>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</si>
  <si>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</si>
  <si>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</si>
  <si>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</si>
  <si>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</si>
  <si>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</si>
  <si>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</si>
  <si>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</si>
  <si>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</si>
  <si>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</si>
  <si>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</si>
  <si>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</si>
  <si>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</si>
  <si>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</si>
  <si>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</si>
  <si>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</si>
  <si>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</si>
  <si>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</si>
  <si>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</si>
  <si>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</si>
  <si>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</si>
  <si>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</si>
  <si>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</si>
  <si>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</si>
  <si>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</si>
  <si>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</si>
  <si>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</si>
  <si>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</si>
  <si>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</si>
  <si>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</si>
  <si>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</si>
  <si>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</si>
  <si>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</si>
  <si>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</si>
  <si>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</si>
  <si>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</si>
  <si>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</si>
  <si>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</si>
  <si>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</si>
  <si>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</si>
  <si>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</si>
  <si>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</si>
  <si>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</si>
  <si>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</si>
  <si>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</si>
  <si>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</si>
  <si>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</si>
  <si>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</si>
  <si>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</si>
  <si>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</si>
  <si>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</si>
  <si>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</si>
  <si>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</si>
  <si>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</si>
  <si>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</si>
  <si>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</si>
  <si>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</si>
  <si>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</si>
  <si>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</si>
  <si>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</si>
  <si>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</si>
  <si>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</si>
  <si>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</si>
  <si>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</si>
  <si>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</si>
  <si>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</si>
  <si>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</si>
  <si>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</si>
  <si>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</si>
  <si>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</si>
  <si>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</si>
  <si>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</si>
  <si>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</si>
  <si>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</si>
  <si>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</si>
  <si>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</si>
  <si>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</si>
  <si>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</si>
  <si>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</si>
  <si>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</si>
  <si>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</si>
  <si>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</si>
  <si>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</si>
  <si>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</si>
  <si>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</si>
  <si>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</si>
  <si>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</si>
  <si>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</si>
  <si>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</si>
  <si>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</si>
  <si>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</si>
  <si>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</si>
  <si>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</si>
  <si>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</si>
  <si>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</si>
  <si>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</si>
  <si>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</si>
  <si>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</si>
  <si>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</si>
  <si>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</si>
  <si>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</si>
  <si>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</si>
  <si>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</si>
  <si>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</si>
  <si>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</si>
  <si>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</si>
  <si>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</si>
  <si>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</si>
  <si>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</si>
  <si>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</si>
  <si>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</si>
  <si>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</si>
  <si>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</si>
  <si>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</si>
  <si>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</si>
  <si>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</si>
  <si>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</si>
  <si>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</si>
  <si>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</si>
  <si>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</si>
  <si>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</si>
  <si>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</si>
  <si>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</si>
  <si>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</si>
  <si>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</si>
  <si>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</si>
  <si>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</si>
  <si>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</si>
  <si>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</si>
  <si>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</si>
  <si>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</si>
  <si>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</si>
  <si>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</si>
  <si>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</si>
  <si>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</si>
  <si>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</si>
  <si>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</si>
  <si>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</si>
  <si>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</si>
  <si>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</si>
  <si>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</si>
  <si>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</si>
  <si>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</si>
  <si>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</si>
  <si>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</si>
  <si>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</si>
  <si>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</si>
  <si>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</si>
  <si>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</si>
  <si>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</si>
  <si>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</si>
  <si>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</si>
  <si>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</si>
  <si>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</si>
  <si>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</si>
  <si>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</si>
  <si>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</si>
  <si>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</si>
  <si>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</si>
  <si>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</si>
  <si>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</si>
  <si>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</si>
  <si>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</si>
  <si>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</si>
  <si>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</si>
  <si>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</si>
  <si>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</si>
  <si>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</si>
  <si>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</si>
  <si>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</si>
  <si>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</si>
  <si>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</si>
  <si>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</si>
  <si>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</si>
  <si>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</si>
  <si>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</si>
  <si>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</si>
  <si>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</si>
  <si>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</si>
  <si>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</si>
  <si>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</si>
  <si>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</si>
  <si>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</si>
  <si>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</si>
  <si>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</si>
  <si>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</si>
  <si>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</si>
  <si>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</si>
  <si>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</si>
  <si>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</si>
  <si>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</si>
  <si>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</si>
  <si>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</si>
  <si>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</si>
  <si>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</si>
  <si>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</si>
  <si>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</si>
  <si>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</si>
  <si>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</si>
  <si>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</si>
  <si>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</si>
  <si>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</si>
  <si>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</si>
  <si>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</si>
  <si>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</si>
  <si>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</si>
  <si>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</si>
  <si>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</si>
  <si>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</si>
  <si>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</si>
  <si>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</si>
  <si>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</si>
  <si>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</si>
  <si>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</si>
  <si>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</si>
  <si>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</si>
  <si>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</si>
  <si>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</si>
  <si>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</si>
  <si>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</si>
  <si>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</si>
  <si>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</si>
  <si>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</si>
  <si>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</si>
  <si>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</si>
  <si>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</si>
  <si>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</si>
  <si>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</si>
  <si>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</si>
  <si>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</si>
  <si>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</si>
  <si>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</si>
  <si>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</si>
  <si>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</si>
  <si>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</si>
  <si>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</si>
  <si>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</si>
  <si>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</si>
  <si>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</si>
  <si>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</si>
  <si>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</si>
  <si>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</si>
  <si>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</si>
  <si>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</si>
  <si>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</si>
  <si>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</si>
  <si>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</si>
  <si>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</si>
  <si>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</si>
  <si>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</si>
  <si>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</si>
  <si>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</si>
  <si>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</si>
  <si>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</si>
  <si>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</si>
  <si>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</si>
  <si>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</si>
  <si>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</si>
  <si>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</si>
  <si>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</si>
  <si>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</si>
  <si>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</si>
  <si>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</si>
  <si>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</si>
  <si>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</si>
  <si>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</si>
  <si>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</si>
  <si>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</si>
  <si>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</si>
  <si>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</si>
  <si>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</si>
  <si>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</si>
  <si>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</si>
  <si>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</si>
  <si>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</si>
  <si>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</si>
  <si>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</si>
  <si>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</si>
  <si>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</si>
  <si>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</si>
  <si>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</si>
  <si>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</si>
  <si>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</si>
  <si>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</si>
  <si>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</si>
  <si>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</si>
  <si>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</si>
  <si>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</si>
  <si>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</si>
  <si>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</si>
  <si>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</si>
  <si>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</si>
  <si>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</si>
  <si>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</si>
  <si>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</si>
  <si>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</si>
  <si>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</si>
  <si>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</si>
  <si>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</si>
  <si>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</si>
  <si>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</si>
  <si>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</si>
  <si>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</si>
  <si>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</si>
  <si>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</si>
  <si>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</si>
  <si>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</si>
  <si>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</si>
  <si>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</si>
  <si>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</si>
  <si>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</si>
  <si>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</si>
  <si>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</si>
  <si>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</si>
  <si>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</si>
  <si>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</si>
  <si>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</si>
  <si>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</si>
  <si>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</si>
  <si>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</si>
  <si>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</si>
  <si>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</si>
  <si>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</si>
  <si>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</si>
  <si>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</si>
  <si>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</si>
  <si>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</si>
  <si>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</si>
  <si>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</si>
  <si>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</si>
  <si>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</si>
  <si>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</si>
  <si>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</si>
  <si>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</si>
  <si>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</si>
  <si>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</si>
  <si>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</si>
  <si>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</si>
  <si>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</si>
  <si>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</si>
  <si>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</si>
  <si>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</si>
  <si>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</si>
  <si>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</si>
  <si>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</si>
  <si>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</si>
  <si>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</si>
  <si>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</si>
  <si>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</si>
  <si>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</si>
  <si>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</si>
  <si>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</si>
  <si>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</si>
  <si>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</si>
  <si>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</si>
  <si>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</si>
  <si>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</si>
  <si>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</si>
  <si>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</si>
  <si>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</si>
  <si>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</si>
  <si>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</si>
  <si>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</si>
  <si>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</si>
  <si>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</si>
  <si>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</si>
  <si>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</si>
  <si>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</si>
  <si>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</si>
  <si>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</si>
  <si>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</si>
  <si>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</si>
  <si>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</si>
  <si>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</si>
  <si>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</si>
  <si>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</si>
  <si>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</si>
  <si>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</si>
  <si>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</si>
  <si>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</si>
  <si>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</si>
  <si>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</si>
  <si>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</si>
  <si>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</si>
  <si>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</si>
  <si>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</si>
  <si>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</si>
  <si>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</si>
  <si>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</si>
  <si>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</si>
  <si>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</si>
  <si>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</si>
  <si>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</si>
  <si>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</si>
  <si>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</si>
  <si>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</si>
  <si>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</si>
  <si>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</si>
  <si>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</si>
  <si>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</si>
  <si>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</si>
  <si>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</si>
  <si>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</si>
  <si>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</si>
  <si>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</si>
  <si>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</si>
  <si>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</si>
  <si>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</si>
  <si>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</si>
  <si>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</si>
  <si>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</si>
  <si>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</si>
  <si>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</si>
  <si>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</si>
  <si>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</si>
  <si>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</si>
  <si>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</si>
  <si>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</si>
  <si>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</si>
  <si>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</si>
  <si>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</si>
  <si>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</si>
  <si>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</si>
  <si>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</si>
  <si>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</si>
  <si>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</si>
  <si>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</si>
  <si>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</si>
  <si>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</si>
  <si>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</si>
  <si>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</si>
  <si>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</si>
  <si>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</si>
  <si>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</si>
  <si>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</si>
  <si>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</si>
  <si>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</si>
  <si>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</si>
  <si>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</si>
  <si>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</si>
  <si>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</si>
  <si>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</si>
  <si>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</si>
  <si>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</si>
  <si>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</si>
  <si>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</si>
  <si>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</si>
  <si>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</si>
  <si>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</si>
  <si>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</si>
  <si>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</si>
  <si>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</si>
  <si>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</si>
  <si>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</si>
  <si>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</si>
  <si>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</si>
  <si>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</si>
  <si>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</si>
  <si>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</si>
  <si>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</si>
  <si>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</si>
  <si>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</si>
  <si>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</si>
  <si>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</si>
  <si>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</si>
  <si>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</si>
  <si>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</si>
  <si>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</si>
  <si>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</si>
  <si>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</si>
  <si>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</si>
  <si>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</si>
  <si>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</si>
  <si>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</si>
  <si>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</si>
  <si>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</si>
  <si>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</si>
  <si>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</si>
  <si>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</si>
  <si>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</si>
  <si>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</si>
  <si>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</si>
  <si>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</si>
  <si>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</si>
  <si>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</si>
  <si>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</si>
  <si>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</si>
  <si>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</si>
  <si>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</si>
  <si>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</si>
  <si>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</si>
  <si>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</si>
  <si>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</si>
  <si>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</si>
  <si>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</si>
  <si>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</si>
  <si>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</si>
  <si>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</si>
  <si>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</si>
  <si>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</si>
  <si>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</si>
  <si>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</si>
  <si>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</si>
  <si>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</si>
  <si>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</si>
  <si>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</si>
  <si>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</si>
  <si>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</si>
  <si>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</si>
  <si>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</si>
  <si>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</si>
  <si>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</si>
  <si>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</si>
  <si>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</si>
  <si>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</si>
  <si>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</si>
  <si>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</si>
  <si>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</si>
  <si>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</si>
  <si>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</si>
  <si>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</si>
  <si>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</si>
  <si>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</si>
  <si>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</si>
  <si>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</si>
  <si>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</si>
  <si>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</si>
  <si>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</si>
  <si>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</si>
  <si>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</si>
  <si>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</si>
  <si>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</si>
  <si>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</si>
  <si>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</si>
  <si>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</si>
  <si>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</si>
  <si>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</si>
  <si>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</si>
  <si>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</si>
  <si>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</si>
  <si>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</si>
  <si>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</si>
  <si>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</si>
  <si>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</si>
  <si>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</si>
  <si>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</si>
  <si>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</si>
  <si>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</si>
  <si>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</si>
  <si>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</si>
  <si>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</si>
  <si>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</si>
  <si>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</si>
  <si>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</si>
  <si>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</si>
  <si>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</si>
  <si>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</si>
  <si>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</si>
  <si>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</si>
  <si>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</si>
  <si>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</si>
  <si>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</si>
  <si>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</si>
  <si>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</si>
  <si>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</si>
  <si>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</si>
  <si>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</si>
  <si>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</si>
  <si>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</si>
  <si>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</si>
  <si>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</si>
  <si>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</si>
  <si>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</si>
  <si>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</si>
  <si>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</si>
  <si>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</si>
  <si>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</si>
  <si>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</si>
  <si>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</si>
  <si>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</si>
  <si>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</si>
  <si>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</si>
  <si>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</si>
  <si>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</si>
  <si>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</si>
  <si>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</si>
  <si>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</si>
  <si>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</si>
  <si>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</si>
  <si>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</si>
  <si>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</si>
  <si>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</si>
  <si>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</si>
  <si>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</si>
  <si>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</si>
  <si>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</si>
  <si>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</si>
  <si>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</si>
  <si>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</si>
  <si>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</si>
  <si>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</si>
  <si>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</si>
  <si>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</si>
  <si>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</si>
  <si>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</si>
  <si>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</si>
  <si>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</si>
  <si>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</si>
  <si>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</si>
  <si>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</si>
  <si>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</si>
  <si>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</si>
  <si>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</si>
  <si>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</si>
  <si>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</si>
  <si>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</si>
  <si>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</si>
  <si>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</si>
  <si>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</si>
  <si>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</si>
  <si>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</si>
  <si>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</si>
  <si>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</si>
  <si>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</si>
  <si>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</si>
  <si>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</si>
  <si>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</si>
  <si>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</si>
  <si>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</si>
  <si>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</si>
  <si>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</si>
  <si>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</si>
  <si>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</si>
  <si>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</si>
  <si>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</si>
  <si>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</si>
  <si>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</si>
  <si>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</si>
  <si>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</si>
  <si>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</si>
  <si>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</si>
  <si>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</si>
  <si>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</si>
  <si>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</si>
  <si>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</si>
  <si>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</si>
  <si>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</si>
  <si>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</si>
  <si>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</si>
  <si>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</si>
  <si>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</si>
  <si>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</si>
  <si>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</si>
  <si>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</si>
  <si>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</si>
  <si>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</si>
  <si>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</si>
  <si>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</si>
  <si>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</si>
  <si>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</si>
  <si>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</si>
  <si>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</si>
  <si>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</si>
  <si>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</si>
  <si>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</si>
  <si>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</si>
  <si>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</si>
  <si>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</si>
  <si>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</si>
  <si>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</si>
  <si>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</si>
  <si>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</si>
  <si>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</si>
  <si>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</si>
  <si>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</si>
  <si>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</si>
  <si>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</si>
  <si>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</si>
  <si>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</si>
  <si>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</si>
  <si>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</si>
  <si>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</si>
  <si>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</si>
  <si>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</si>
  <si>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</si>
  <si>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</si>
  <si>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</si>
  <si>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</si>
  <si>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</si>
  <si>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</si>
  <si>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</si>
  <si>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</si>
  <si>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</si>
  <si>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</si>
  <si>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</si>
  <si>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</si>
  <si>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</si>
  <si>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</si>
  <si>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</si>
  <si>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</si>
  <si>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</si>
  <si>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</si>
  <si>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</si>
  <si>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</si>
  <si>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</si>
  <si>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</si>
  <si>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</si>
  <si>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</si>
  <si>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</si>
  <si>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</si>
  <si>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</si>
  <si>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</si>
  <si>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</si>
  <si>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</si>
  <si>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</si>
  <si>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</si>
  <si>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</si>
  <si>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</si>
  <si>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</si>
  <si>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</si>
  <si>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</si>
  <si>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</si>
  <si>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</si>
  <si>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</si>
  <si>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</si>
  <si>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</si>
  <si>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</si>
  <si>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</si>
  <si>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</si>
  <si>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</si>
  <si>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</si>
  <si>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</si>
  <si>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</si>
  <si>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</si>
  <si>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</si>
  <si>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</si>
  <si>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</si>
  <si>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</si>
  <si>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</si>
  <si>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</si>
  <si>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</si>
  <si>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</si>
  <si>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</si>
  <si>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</si>
  <si>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</si>
  <si>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</si>
  <si>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</si>
  <si>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</si>
  <si>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</si>
  <si>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</si>
  <si>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</si>
  <si>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</si>
  <si>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</si>
  <si>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</si>
  <si>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</si>
  <si>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</si>
  <si>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</si>
  <si>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</si>
  <si>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</si>
  <si>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</si>
  <si>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</si>
  <si>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</si>
  <si>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</si>
  <si>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</si>
  <si>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</si>
  <si>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</si>
  <si>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</si>
  <si>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</si>
  <si>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</si>
  <si>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</si>
  <si>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</si>
  <si>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</si>
  <si>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</si>
  <si>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</si>
  <si>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</si>
  <si>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</si>
  <si>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</si>
  <si>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</si>
  <si>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</si>
  <si>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</si>
  <si>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</si>
  <si>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</si>
  <si>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</si>
  <si>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</si>
  <si>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</si>
  <si>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</si>
  <si>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</si>
  <si>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</si>
  <si>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</si>
  <si>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</si>
  <si>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</si>
  <si>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</si>
  <si>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</si>
  <si>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</si>
  <si>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</si>
  <si>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</si>
  <si>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</si>
  <si>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</si>
  <si>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</si>
  <si>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</si>
  <si>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</si>
  <si>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</si>
  <si>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</si>
  <si>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</si>
  <si>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</si>
  <si>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</si>
  <si>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</si>
  <si>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</si>
  <si>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</si>
  <si>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</si>
  <si>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</si>
  <si>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</si>
  <si>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</si>
  <si>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</si>
  <si>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</si>
  <si>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</si>
  <si>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</si>
  <si>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</si>
  <si>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</si>
  <si>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</si>
  <si>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</si>
  <si>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</si>
  <si>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</si>
  <si>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</si>
  <si>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</si>
  <si>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</si>
  <si>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</si>
  <si>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</si>
  <si>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</si>
  <si>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</si>
  <si>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</si>
  <si>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</si>
  <si>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</si>
  <si>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</si>
  <si>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</si>
  <si>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</si>
  <si>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</si>
  <si>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</si>
  <si>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</si>
  <si>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</si>
  <si>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</si>
  <si>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</si>
  <si>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</si>
  <si>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</si>
  <si>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</si>
  <si>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</si>
  <si>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</si>
  <si>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</si>
  <si>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</si>
  <si>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</si>
  <si>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</si>
  <si>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</si>
  <si>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</si>
  <si>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</si>
  <si>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</si>
  <si>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</si>
  <si>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</si>
  <si>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</si>
  <si>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</si>
  <si>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</si>
  <si>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</si>
  <si>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</si>
  <si>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</si>
  <si>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</si>
  <si>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</si>
  <si>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</si>
  <si>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</si>
  <si>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</si>
  <si>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</si>
  <si>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</si>
  <si>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</si>
  <si>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</si>
  <si>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</si>
  <si>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</si>
  <si>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</si>
  <si>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</si>
  <si>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</si>
  <si>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</si>
  <si>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</si>
  <si>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</si>
  <si>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</si>
  <si>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</si>
  <si>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</si>
  <si>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</si>
  <si>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</si>
  <si>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</si>
  <si>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</si>
  <si>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</si>
  <si>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</si>
  <si>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</si>
  <si>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</si>
  <si>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</si>
  <si>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</si>
  <si>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</si>
  <si>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</si>
  <si>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</si>
  <si>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</si>
  <si>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</si>
  <si>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</si>
  <si>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</si>
  <si>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</si>
  <si>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</si>
  <si>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</si>
  <si>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</si>
  <si>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</si>
  <si>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</si>
  <si>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</si>
  <si>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</si>
  <si>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</si>
  <si>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</si>
  <si>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</si>
  <si>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</si>
  <si>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</si>
  <si>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</si>
  <si>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</si>
  <si>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</si>
  <si>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</si>
  <si>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</si>
  <si>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</si>
  <si>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</si>
  <si>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</si>
  <si>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</si>
  <si>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</si>
  <si>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</si>
  <si>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</si>
  <si>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</si>
  <si>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</si>
  <si>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</si>
  <si>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</si>
  <si>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</si>
  <si>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</si>
  <si>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</si>
  <si>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</si>
  <si>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</si>
  <si>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</si>
  <si>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</si>
  <si>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</si>
  <si>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</si>
  <si>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</si>
  <si>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</si>
  <si>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</si>
  <si>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</si>
  <si>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</si>
  <si>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</si>
  <si>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</si>
  <si>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</si>
  <si>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</si>
  <si>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</si>
  <si>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</si>
  <si>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</si>
  <si>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</si>
  <si>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</si>
  <si>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</si>
  <si>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</si>
  <si>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</si>
  <si>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</si>
  <si>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</si>
  <si>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</si>
  <si>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</si>
  <si>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</si>
  <si>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</si>
  <si>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</si>
  <si>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</si>
  <si>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</si>
  <si>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</si>
  <si>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</si>
  <si>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</si>
  <si>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</si>
  <si>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</si>
  <si>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</si>
  <si>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</si>
  <si>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</si>
  <si>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</si>
  <si>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</si>
  <si>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</si>
  <si>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</si>
  <si>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</si>
  <si>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</si>
  <si>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</si>
  <si>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</si>
  <si>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</si>
  <si>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</si>
  <si>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</si>
  <si>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</si>
  <si>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</si>
  <si>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</si>
  <si>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</si>
  <si>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</si>
  <si>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</si>
  <si>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</si>
  <si>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</si>
  <si>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</si>
  <si>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</si>
  <si>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</si>
  <si>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</si>
  <si>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</si>
  <si>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</si>
  <si>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</si>
  <si>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</si>
  <si>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</si>
  <si>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</si>
  <si>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</si>
  <si>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</si>
  <si>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</si>
  <si>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</si>
  <si>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</si>
  <si>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</si>
  <si>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</si>
  <si>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</si>
  <si>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</si>
  <si>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</si>
  <si>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</si>
  <si>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</si>
  <si>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</si>
  <si>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</si>
  <si>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</si>
  <si>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</si>
  <si>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</si>
  <si>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</si>
  <si>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</si>
  <si>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</si>
  <si>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</si>
  <si>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</si>
  <si>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</si>
  <si>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</si>
  <si>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</si>
  <si>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</si>
  <si>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</si>
  <si>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</si>
  <si>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</si>
  <si>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</si>
  <si>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</si>
  <si>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</si>
  <si>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</si>
  <si>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</si>
  <si>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</si>
  <si>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</si>
  <si>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</si>
  <si>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</si>
  <si>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</si>
  <si>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</si>
  <si>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</si>
  <si>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</si>
  <si>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</si>
  <si>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</si>
  <si>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</si>
  <si>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</si>
  <si>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</si>
  <si>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</si>
  <si>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</si>
  <si>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</si>
  <si>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</si>
  <si>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</si>
  <si>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</si>
  <si>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</si>
  <si>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</si>
  <si>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</si>
  <si>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</si>
  <si>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</si>
  <si>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</si>
  <si>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</si>
  <si>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</si>
  <si>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</si>
  <si>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</si>
  <si>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</si>
  <si>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</si>
  <si>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</si>
  <si>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</si>
  <si>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</si>
  <si>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</si>
  <si>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</si>
  <si>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</si>
  <si>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</si>
  <si>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</si>
  <si>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</si>
  <si>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</si>
  <si>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</si>
  <si>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</si>
  <si>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</si>
  <si>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</si>
  <si>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</si>
  <si>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</si>
  <si>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</si>
  <si>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</si>
  <si>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</si>
  <si>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</si>
  <si>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</si>
  <si>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</si>
  <si>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</si>
  <si>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</si>
  <si>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</si>
  <si>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</si>
  <si>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</si>
  <si>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</si>
  <si>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</si>
  <si>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</si>
  <si>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</si>
  <si>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</si>
  <si>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</si>
  <si>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</si>
  <si>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</si>
  <si>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</si>
  <si>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</si>
  <si>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</si>
  <si>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</si>
  <si>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</si>
  <si>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</si>
  <si>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</si>
  <si>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</si>
  <si>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</si>
  <si>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</si>
  <si>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</si>
  <si>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</si>
  <si>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</si>
  <si>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</si>
  <si>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</si>
  <si>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</si>
  <si>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</si>
  <si>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</si>
  <si>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</si>
  <si>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</si>
  <si>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</si>
  <si>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</si>
  <si>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</si>
  <si>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</si>
  <si>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</si>
  <si>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</si>
  <si>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</si>
  <si>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</si>
  <si>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</si>
  <si>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</si>
  <si>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</si>
  <si>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</si>
  <si>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</si>
  <si>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</si>
  <si>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</si>
  <si>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</si>
  <si>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</si>
  <si>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</si>
  <si>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</si>
  <si>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</si>
  <si>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</si>
  <si>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</si>
  <si>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</si>
  <si>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</si>
  <si>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</si>
  <si>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</si>
  <si>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</si>
  <si>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</si>
  <si>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</si>
  <si>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</si>
  <si>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</si>
  <si>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</si>
  <si>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</si>
  <si>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</si>
  <si>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</si>
  <si>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</si>
  <si>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</si>
  <si>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</si>
  <si>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</si>
  <si>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</si>
  <si>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</si>
  <si>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</si>
  <si>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</si>
  <si>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</si>
  <si>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</si>
  <si>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</si>
  <si>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</si>
  <si>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</si>
  <si>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</si>
  <si>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</si>
  <si>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</si>
  <si>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</si>
  <si>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</si>
  <si>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</si>
  <si>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</si>
  <si>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</si>
  <si>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</si>
  <si>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</si>
  <si>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</si>
  <si>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</si>
  <si>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</si>
  <si>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</si>
  <si>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</si>
  <si>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</si>
  <si>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</si>
  <si>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</si>
  <si>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</si>
  <si>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</si>
  <si>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</si>
  <si>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</si>
  <si>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</si>
  <si>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</si>
  <si>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</si>
  <si>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</si>
  <si>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</si>
  <si>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</si>
  <si>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</si>
  <si>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</si>
  <si>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</si>
  <si>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</si>
  <si>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</si>
  <si>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</si>
  <si>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</si>
  <si>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</si>
  <si>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</si>
  <si>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</si>
  <si>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</si>
  <si>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</si>
  <si>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</si>
  <si>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</si>
  <si>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</si>
  <si>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</si>
  <si>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</si>
  <si>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</si>
  <si>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</si>
  <si>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</si>
  <si>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</si>
  <si>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</si>
  <si>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</si>
  <si>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</si>
  <si>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</si>
  <si>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</si>
  <si>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</si>
  <si>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</si>
  <si>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</si>
  <si>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</si>
  <si>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</si>
  <si>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</si>
  <si>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</si>
  <si>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</si>
  <si>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</si>
  <si>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</si>
  <si>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</si>
  <si>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</si>
  <si>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</si>
  <si>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</si>
  <si>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</si>
  <si>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</si>
  <si>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</si>
  <si>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</si>
  <si>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</si>
  <si>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</si>
  <si>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</si>
  <si>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</si>
  <si>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</si>
  <si>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</si>
  <si>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</si>
  <si>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</si>
  <si>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</si>
  <si>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</si>
  <si>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</si>
  <si>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</si>
  <si>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</si>
  <si>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</si>
  <si>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</si>
  <si>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</si>
  <si>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</si>
  <si>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</si>
  <si>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</si>
  <si>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</si>
  <si>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</si>
  <si>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</si>
  <si>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</si>
  <si>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</si>
  <si>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</si>
  <si>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</si>
  <si>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</si>
  <si>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</si>
  <si>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</si>
  <si>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</si>
  <si>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</si>
  <si>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</si>
  <si>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</si>
  <si>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</si>
  <si>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</si>
  <si>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</si>
  <si>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</si>
  <si>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</si>
  <si>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</si>
  <si>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</si>
  <si>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</si>
  <si>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</si>
  <si>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</si>
  <si>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</si>
  <si>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</si>
  <si>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</si>
  <si>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</si>
  <si>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</si>
  <si>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</si>
  <si>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</si>
  <si>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</si>
  <si>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</si>
  <si>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</si>
  <si>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</si>
  <si>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</si>
  <si>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</si>
  <si>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</si>
  <si>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</si>
  <si>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</si>
  <si>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</si>
  <si>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</si>
  <si>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</si>
  <si>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</si>
  <si>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</si>
  <si>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</si>
  <si>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</si>
  <si>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</si>
  <si>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</si>
  <si>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</si>
  <si>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</si>
  <si>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</si>
  <si>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</si>
  <si>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</si>
  <si>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</si>
  <si>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</si>
  <si>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</si>
  <si>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</si>
  <si>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</si>
  <si>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</si>
  <si>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</si>
  <si>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</si>
  <si>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</si>
  <si>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</si>
  <si>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</si>
  <si>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</si>
  <si>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</si>
  <si>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</si>
  <si>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</si>
  <si>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</si>
  <si>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</si>
  <si>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</si>
  <si>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</si>
  <si>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</si>
  <si>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</si>
  <si>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</si>
  <si>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</si>
  <si>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</si>
  <si>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</si>
  <si>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</si>
  <si>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</si>
  <si>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</si>
  <si>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</si>
  <si>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</si>
  <si>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</si>
  <si>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</si>
  <si>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</si>
  <si>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</si>
  <si>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</si>
  <si>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</si>
  <si>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</si>
  <si>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</si>
  <si>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</si>
  <si>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</si>
  <si>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</si>
  <si>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</si>
  <si>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</si>
  <si>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</si>
  <si>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</si>
  <si>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</si>
  <si>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</si>
  <si>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</si>
  <si>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</si>
  <si>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</si>
  <si>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</si>
  <si>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</si>
  <si>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</si>
  <si>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</si>
  <si>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</si>
  <si>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</si>
  <si>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</si>
  <si>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</si>
  <si>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</si>
  <si>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</si>
  <si>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</si>
  <si>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</si>
  <si>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</si>
  <si>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</si>
  <si>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</si>
  <si>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</si>
  <si>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</si>
  <si>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</si>
  <si>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</si>
  <si>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</si>
  <si>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</si>
  <si>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</si>
  <si>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</si>
  <si>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</si>
  <si>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</si>
  <si>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</si>
  <si>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</si>
  <si>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</si>
  <si>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</si>
  <si>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</si>
  <si>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</si>
  <si>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</si>
  <si>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</si>
  <si>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</si>
  <si>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</si>
  <si>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</si>
  <si>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</si>
  <si>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</si>
  <si>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</si>
  <si>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</si>
  <si>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</si>
  <si>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</si>
  <si>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</si>
  <si>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</si>
  <si>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</si>
  <si>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</si>
  <si>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</si>
  <si>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</si>
  <si>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</si>
  <si>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</si>
  <si>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</si>
  <si>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</si>
  <si>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</si>
  <si>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</si>
  <si>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</si>
  <si>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</si>
  <si>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</si>
  <si>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</si>
  <si>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</si>
  <si>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</si>
  <si>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</si>
  <si>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</si>
  <si>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</si>
  <si>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</si>
  <si>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</si>
  <si>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</si>
  <si>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</si>
  <si>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</si>
  <si>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</si>
  <si>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</si>
  <si>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</si>
  <si>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</si>
  <si>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</si>
  <si>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</si>
  <si>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</si>
  <si>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</si>
  <si>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</si>
  <si>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</si>
  <si>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</si>
  <si>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</si>
  <si>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</si>
  <si>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</si>
  <si>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</si>
  <si>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</si>
  <si>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</si>
  <si>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</si>
  <si>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</si>
  <si>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</si>
  <si>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</si>
  <si>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</si>
  <si>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</si>
  <si>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</si>
  <si>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</si>
  <si>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</si>
  <si>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</si>
  <si>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</si>
  <si>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</si>
  <si>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</si>
  <si>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</si>
  <si>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</si>
  <si>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</si>
  <si>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</si>
  <si>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</si>
  <si>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</si>
  <si>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</si>
  <si>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</si>
  <si>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</si>
  <si>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</si>
  <si>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</si>
  <si>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</si>
  <si>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</si>
  <si>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</si>
  <si>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</si>
  <si>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</si>
  <si>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</si>
  <si>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</si>
  <si>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</si>
  <si>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</si>
  <si>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</si>
  <si>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</si>
  <si>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</si>
  <si>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</si>
  <si>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</si>
  <si>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</si>
  <si>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</si>
  <si>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</si>
  <si>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</si>
  <si>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</si>
  <si>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</si>
  <si>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</si>
  <si>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</si>
  <si>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</si>
  <si>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</si>
  <si>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</si>
  <si>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</si>
  <si>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</si>
  <si>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</si>
  <si>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</si>
  <si>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</si>
  <si>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</si>
  <si>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</si>
  <si>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</si>
  <si>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</si>
  <si>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</si>
  <si>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</si>
  <si>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</si>
  <si>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</si>
  <si>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</si>
  <si>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</si>
  <si>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</si>
  <si>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</si>
  <si>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</si>
  <si>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</si>
  <si>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</si>
  <si>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</si>
  <si>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</si>
  <si>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</si>
  <si>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</si>
  <si>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</si>
  <si>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</si>
  <si>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</si>
  <si>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</si>
  <si>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</si>
  <si>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</si>
  <si>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</si>
  <si>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</si>
  <si>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</si>
  <si>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</si>
  <si>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</si>
  <si>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</si>
  <si>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</si>
  <si>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</si>
  <si>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</si>
  <si>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</si>
  <si>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</si>
  <si>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</si>
  <si>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</si>
  <si>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</si>
  <si>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</si>
  <si>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</si>
  <si>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</si>
  <si>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</si>
  <si>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</si>
  <si>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</si>
  <si>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</si>
  <si>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</si>
  <si>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</si>
  <si>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</si>
  <si>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</si>
  <si>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</si>
  <si>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</si>
  <si>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</si>
  <si>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</si>
  <si>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</si>
  <si>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</si>
  <si>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</si>
  <si>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</si>
  <si>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</si>
  <si>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</si>
  <si>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</si>
  <si>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</si>
  <si>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</si>
  <si>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</si>
  <si>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</si>
  <si>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</si>
  <si>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</si>
  <si>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</si>
  <si>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</si>
  <si>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</si>
  <si>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</si>
  <si>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</si>
  <si>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</si>
  <si>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</si>
  <si>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</si>
  <si>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</si>
  <si>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</si>
  <si>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</si>
  <si>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</si>
  <si>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</si>
  <si>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</si>
  <si>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</si>
  <si>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</si>
  <si>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</si>
  <si>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</si>
  <si>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</si>
  <si>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</si>
  <si>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</si>
  <si>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</si>
  <si>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</si>
  <si>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</si>
  <si>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</si>
  <si>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</si>
  <si>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</si>
  <si>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</si>
  <si>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</si>
  <si>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</si>
  <si>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</si>
  <si>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</si>
  <si>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</si>
  <si>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</si>
  <si>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</si>
  <si>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</si>
  <si>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</si>
  <si>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</si>
  <si>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</si>
  <si>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</si>
  <si>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</si>
  <si>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</si>
  <si>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</si>
  <si>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</si>
  <si>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</si>
  <si>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</si>
  <si>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</si>
  <si>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</si>
  <si>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</si>
  <si>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</si>
  <si>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</si>
  <si>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</si>
  <si>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</si>
  <si>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</si>
  <si>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</si>
  <si>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</si>
  <si>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</si>
  <si>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</si>
  <si>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</si>
  <si>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</si>
  <si>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</si>
  <si>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</si>
  <si>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</si>
  <si>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</si>
  <si>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</si>
  <si>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</si>
  <si>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</si>
  <si>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</si>
  <si>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</si>
  <si>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</si>
  <si>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</si>
  <si>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</si>
  <si>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</si>
  <si>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</si>
  <si>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</si>
  <si>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</si>
  <si>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</si>
  <si>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</si>
  <si>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</si>
  <si>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</si>
  <si>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</si>
  <si>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</si>
  <si>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</si>
  <si>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</si>
  <si>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</si>
  <si>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</si>
  <si>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</si>
  <si>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</si>
  <si>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</si>
  <si>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</si>
  <si>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</si>
  <si>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</si>
  <si>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</si>
  <si>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</si>
  <si>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</si>
  <si>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</si>
  <si>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</si>
  <si>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</si>
  <si>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</si>
  <si>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</si>
  <si>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</si>
  <si>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</si>
  <si>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</si>
  <si>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</si>
  <si>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</si>
  <si>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</si>
  <si>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</si>
  <si>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</si>
  <si>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</si>
  <si>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</si>
  <si>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</si>
  <si>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</si>
  <si>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</si>
  <si>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</si>
  <si>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</si>
  <si>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</si>
  <si>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</si>
  <si>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</si>
  <si>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</si>
  <si>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</si>
  <si>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</si>
  <si>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</si>
  <si>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</si>
  <si>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</si>
  <si>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</si>
  <si>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</si>
  <si>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</si>
  <si>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</si>
  <si>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</si>
  <si>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</si>
  <si>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</si>
  <si>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</si>
  <si>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</si>
  <si>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</si>
  <si>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</si>
  <si>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</si>
  <si>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</si>
  <si>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</si>
  <si>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</si>
  <si>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</si>
  <si>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</si>
  <si>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</si>
  <si>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</si>
  <si>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</si>
  <si>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</si>
  <si>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</si>
  <si>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</si>
  <si>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</si>
  <si>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</si>
  <si>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</si>
  <si>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</si>
  <si>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</si>
  <si>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</si>
  <si>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</si>
  <si>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</si>
  <si>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</si>
  <si>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</si>
  <si>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</si>
  <si>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</si>
  <si>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</si>
  <si>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</si>
  <si>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</si>
  <si>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</si>
  <si>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</si>
  <si>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</si>
  <si>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</si>
  <si>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</si>
  <si>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</si>
  <si>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</si>
  <si>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</si>
  <si>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</si>
  <si>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</si>
  <si>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</si>
  <si>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</si>
  <si>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</si>
  <si>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</si>
  <si>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</si>
  <si>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</si>
  <si>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</si>
  <si>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</si>
  <si>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</si>
  <si>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</si>
  <si>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</si>
  <si>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</si>
  <si>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</si>
  <si>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</si>
  <si>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</si>
  <si>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</si>
  <si>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</si>
  <si>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</si>
  <si>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</si>
  <si>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</si>
  <si>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</si>
  <si>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</si>
  <si>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</si>
  <si>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</si>
  <si>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</si>
  <si>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</si>
  <si>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</si>
  <si>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</si>
  <si>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</si>
  <si>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</si>
  <si>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</si>
  <si>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</si>
  <si>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</si>
  <si>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</si>
  <si>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</si>
  <si>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</si>
  <si>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</si>
  <si>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</si>
  <si>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</si>
  <si>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</si>
  <si>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</si>
  <si>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</si>
  <si>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</si>
  <si>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</si>
  <si>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</si>
  <si>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</si>
  <si>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</si>
  <si>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</si>
  <si>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</si>
  <si>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</si>
  <si>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</si>
  <si>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</si>
  <si>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</si>
  <si>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</si>
  <si>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</si>
  <si>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</si>
  <si>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</si>
  <si>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</si>
  <si>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</si>
  <si>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</si>
  <si>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</si>
  <si>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</si>
  <si>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</si>
  <si>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</si>
  <si>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</si>
  <si>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</si>
  <si>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</si>
  <si>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</si>
  <si>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</si>
  <si>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</si>
  <si>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</si>
  <si>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</si>
  <si>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</si>
  <si>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</si>
  <si>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</si>
  <si>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</si>
  <si>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</si>
  <si>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</si>
  <si>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</si>
  <si>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</si>
  <si>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</si>
  <si>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</si>
  <si>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</si>
  <si>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</si>
  <si>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</si>
  <si>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</si>
  <si>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</si>
  <si>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</si>
  <si>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</si>
  <si>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</si>
  <si>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</si>
  <si>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</si>
  <si>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</si>
  <si>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</si>
  <si>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</si>
  <si>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</si>
  <si>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</si>
  <si>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</si>
  <si>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</si>
  <si>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</si>
  <si>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</si>
  <si>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</si>
  <si>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</si>
  <si>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</si>
  <si>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</si>
  <si>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</si>
  <si>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</si>
  <si>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</si>
  <si>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</si>
  <si>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</si>
  <si>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</si>
  <si>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</si>
  <si>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</si>
  <si>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</si>
  <si>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</si>
  <si>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</si>
  <si>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</si>
  <si>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</si>
  <si>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</si>
  <si>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</si>
  <si>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</si>
  <si>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</si>
  <si>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</si>
  <si>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</si>
  <si>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</si>
  <si>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</si>
  <si>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</si>
  <si>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</si>
  <si>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</si>
  <si>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</si>
  <si>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</si>
  <si>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</si>
  <si>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</si>
  <si>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</si>
  <si>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</si>
  <si>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</si>
  <si>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</si>
  <si>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</si>
  <si>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</si>
  <si>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</si>
  <si>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</si>
  <si>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</si>
  <si>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</si>
  <si>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</si>
  <si>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</si>
  <si>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</si>
  <si>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</si>
  <si>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</si>
  <si>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</si>
  <si>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</si>
  <si>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</si>
  <si>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</si>
  <si>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</si>
  <si>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</si>
  <si>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</si>
  <si>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</si>
  <si>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</si>
  <si>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</si>
  <si>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</si>
  <si>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</si>
  <si>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</si>
  <si>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</si>
  <si>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</si>
  <si>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</si>
  <si>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</si>
  <si>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</si>
  <si>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</si>
  <si>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</si>
  <si>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</si>
  <si>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</si>
  <si>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</si>
  <si>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</si>
  <si>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</si>
  <si>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</si>
  <si>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</si>
  <si>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</si>
  <si>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</si>
  <si>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</si>
  <si>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</si>
  <si>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</si>
  <si>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</si>
  <si>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</si>
  <si>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</si>
  <si>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</si>
  <si>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</si>
  <si>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</si>
  <si>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</si>
  <si>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</si>
  <si>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</si>
  <si>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</si>
  <si>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</si>
  <si>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</si>
  <si>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</si>
  <si>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</si>
  <si>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</si>
  <si>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</si>
  <si>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</si>
  <si>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</si>
  <si>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</si>
  <si>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</si>
  <si>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</si>
  <si>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</si>
  <si>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</si>
  <si>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</si>
  <si>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</si>
  <si>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</si>
  <si>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</si>
  <si>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</si>
  <si>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</si>
  <si>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</si>
  <si>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</si>
  <si>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</si>
  <si>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</si>
  <si>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</si>
  <si>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</si>
  <si>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</si>
  <si>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</si>
  <si>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</si>
  <si>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</si>
  <si>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</si>
  <si>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</si>
  <si>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</si>
  <si>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</si>
  <si>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</si>
  <si>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</si>
  <si>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</si>
  <si>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</si>
  <si>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</si>
  <si>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</si>
  <si>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</si>
  <si>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</si>
  <si>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</si>
  <si>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</si>
  <si>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</si>
  <si>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</si>
  <si>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</si>
  <si>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</si>
  <si>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</si>
  <si>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</si>
  <si>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</si>
  <si>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</si>
  <si>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</si>
  <si>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</si>
  <si>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</si>
  <si>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</si>
  <si>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</si>
  <si>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</si>
  <si>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</si>
  <si>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</si>
  <si>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</si>
  <si>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</si>
  <si>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</si>
  <si>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</si>
  <si>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</si>
  <si>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</si>
  <si>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</si>
  <si>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</si>
  <si>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</si>
  <si>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</si>
  <si>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</si>
  <si>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</si>
  <si>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</si>
  <si>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</si>
  <si>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</si>
  <si>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</si>
  <si>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</si>
  <si>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</si>
  <si>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</si>
  <si>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</si>
  <si>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</si>
  <si>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</si>
  <si>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</si>
  <si>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</si>
  <si>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</si>
  <si>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</si>
  <si>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</si>
  <si>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</si>
  <si>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</si>
  <si>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</si>
  <si>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</si>
  <si>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</si>
  <si>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</si>
  <si>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</si>
  <si>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</si>
  <si>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</si>
  <si>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</si>
  <si>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</si>
  <si>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</si>
  <si>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</si>
  <si>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</si>
  <si>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</si>
  <si>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</si>
  <si>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</si>
  <si>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</si>
  <si>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</si>
  <si>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</si>
  <si>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</si>
  <si>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</si>
  <si>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</si>
  <si>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</si>
  <si>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</si>
  <si>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</si>
  <si>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</si>
  <si>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</si>
  <si>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</si>
  <si>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</si>
  <si>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</si>
  <si>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</si>
  <si>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</si>
  <si>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</si>
  <si>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</si>
  <si>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</si>
  <si>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</si>
  <si>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</si>
  <si>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</si>
  <si>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</si>
  <si>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</si>
  <si>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</si>
  <si>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</si>
  <si>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</si>
  <si>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</si>
  <si>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</si>
  <si>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</si>
  <si>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</si>
  <si>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</si>
  <si>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</si>
  <si>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</si>
  <si>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</si>
  <si>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</si>
  <si>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</si>
  <si>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</si>
  <si>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</si>
  <si>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</si>
  <si>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</si>
  <si>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</si>
  <si>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</si>
  <si>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</si>
  <si>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</si>
  <si>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</si>
  <si>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</si>
  <si>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</si>
  <si>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</si>
  <si>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</si>
  <si>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</si>
  <si>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</si>
  <si>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</si>
  <si>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</si>
  <si>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</si>
  <si>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</si>
  <si>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</si>
  <si>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</si>
  <si>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</si>
  <si>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</si>
  <si>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</si>
  <si>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</si>
  <si>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</si>
  <si>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</si>
  <si>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</si>
  <si>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</si>
  <si>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</si>
  <si>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</si>
  <si>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</si>
  <si>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</si>
  <si>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</si>
  <si>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</si>
  <si>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</si>
  <si>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</si>
  <si>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</si>
  <si>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</si>
  <si>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</si>
  <si>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</si>
  <si>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</si>
  <si>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</si>
  <si>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</si>
  <si>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</si>
  <si>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</si>
  <si>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</si>
  <si>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</si>
  <si>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</si>
  <si>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</si>
  <si>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</si>
  <si>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</si>
  <si>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</si>
  <si>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</si>
  <si>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</si>
  <si>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</si>
  <si>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</si>
  <si>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</si>
  <si>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</si>
  <si>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</si>
  <si>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</si>
  <si>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</si>
  <si>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</si>
  <si>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</si>
  <si>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</si>
  <si>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</si>
  <si>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</si>
  <si>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</si>
  <si>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</si>
  <si>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</si>
  <si>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</si>
  <si>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</si>
  <si>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</si>
  <si>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</si>
  <si>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</si>
  <si>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</si>
  <si>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</si>
  <si>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</si>
  <si>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</si>
  <si>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</si>
  <si>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</si>
  <si>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</si>
  <si>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</si>
  <si>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</si>
  <si>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</si>
  <si>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</si>
  <si>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</si>
  <si>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</si>
  <si>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</si>
  <si>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</si>
  <si>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</si>
  <si>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</si>
  <si>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</si>
  <si>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</si>
  <si>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</si>
  <si>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</si>
  <si>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</si>
  <si>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</si>
  <si>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</si>
  <si>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</si>
  <si>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</si>
  <si>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</si>
  <si>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</si>
  <si>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</si>
  <si>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</si>
  <si>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</si>
  <si>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</si>
  <si>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</si>
  <si>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</si>
  <si>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</si>
  <si>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</si>
  <si>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</si>
  <si>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</si>
  <si>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</si>
  <si>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</si>
  <si>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</si>
  <si>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</si>
  <si>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</si>
  <si>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</si>
  <si>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</si>
  <si>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</si>
  <si>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</si>
  <si>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</si>
  <si>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</si>
  <si>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</si>
  <si>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</si>
  <si>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</si>
  <si>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</si>
  <si>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</si>
  <si>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</si>
  <si>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</si>
  <si>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</si>
  <si>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</si>
  <si>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</si>
  <si>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</si>
  <si>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</si>
  <si>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</si>
  <si>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</si>
  <si>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</si>
  <si>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</si>
  <si>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</si>
  <si>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</si>
  <si>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</si>
  <si>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</si>
  <si>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</si>
  <si>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</si>
  <si>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</si>
  <si>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</si>
  <si>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</si>
  <si>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</si>
  <si>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</si>
  <si>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</si>
  <si>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</si>
  <si>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</si>
  <si>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</si>
  <si>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</si>
  <si>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</si>
  <si>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</si>
  <si>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</si>
  <si>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</si>
  <si>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</si>
  <si>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</si>
  <si>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</si>
  <si>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</si>
  <si>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</si>
  <si>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</si>
  <si>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</si>
  <si>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</si>
  <si>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</si>
  <si>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</si>
  <si>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</si>
  <si>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</si>
  <si>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</si>
  <si>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</si>
  <si>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</si>
  <si>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</si>
  <si>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</si>
  <si>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</si>
  <si>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</si>
  <si>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</si>
  <si>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</si>
  <si>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</si>
  <si>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</si>
  <si>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</si>
  <si>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</si>
  <si>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</si>
  <si>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</si>
  <si>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</si>
  <si>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</si>
  <si>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</si>
  <si>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</si>
  <si>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</si>
  <si>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</si>
  <si>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</si>
  <si>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</si>
  <si>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</si>
  <si>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</si>
  <si>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</si>
  <si>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</si>
  <si>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</si>
  <si>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</si>
  <si>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</si>
  <si>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</si>
  <si>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</si>
  <si>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</si>
  <si>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</si>
  <si>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</si>
  <si>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</si>
  <si>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</si>
  <si>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</si>
  <si>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</si>
  <si>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</si>
  <si>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</si>
  <si>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</si>
  <si>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</si>
  <si>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</si>
  <si>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</si>
  <si>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</si>
  <si>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</si>
  <si>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</si>
  <si>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</si>
  <si>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</si>
  <si>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</si>
  <si>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</si>
  <si>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</si>
  <si>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</si>
  <si>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</si>
  <si>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</si>
  <si>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</si>
  <si>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</si>
  <si>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</si>
  <si>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</si>
  <si>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</si>
  <si>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</si>
  <si>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</si>
  <si>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</si>
  <si>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</si>
  <si>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</si>
  <si>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</si>
  <si>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</si>
  <si>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</si>
  <si>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</si>
  <si>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</si>
  <si>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</si>
  <si>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</si>
  <si>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</si>
  <si>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</si>
  <si>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</si>
  <si>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</si>
  <si>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</si>
  <si>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</si>
  <si>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</si>
  <si>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</si>
  <si>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</si>
  <si>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</si>
  <si>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</si>
  <si>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</si>
  <si>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</si>
  <si>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</si>
  <si>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</si>
  <si>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</si>
  <si>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</si>
  <si>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</si>
  <si>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</si>
  <si>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</si>
  <si>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</si>
  <si>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</si>
  <si>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</si>
  <si>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</si>
  <si>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</si>
  <si>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</si>
  <si>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</si>
  <si>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</si>
  <si>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</si>
  <si>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</si>
  <si>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</si>
  <si>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</si>
  <si>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</si>
  <si>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</si>
  <si>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</si>
  <si>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</si>
  <si>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</si>
  <si>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</si>
  <si>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</si>
  <si>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</si>
  <si>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</si>
  <si>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</si>
  <si>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</si>
  <si>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</si>
  <si>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</si>
  <si>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</si>
  <si>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</si>
  <si>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</si>
  <si>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</si>
  <si>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</si>
  <si>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</si>
  <si>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</si>
  <si>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</si>
  <si>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</si>
  <si>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</si>
  <si>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</si>
  <si>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</si>
  <si>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</si>
  <si>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</si>
  <si>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</si>
  <si>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</si>
  <si>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</si>
  <si>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</si>
  <si>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</si>
  <si>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</si>
  <si>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</si>
  <si>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</si>
  <si>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</si>
  <si>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</si>
  <si>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</si>
  <si>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</si>
  <si>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</si>
  <si>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</si>
  <si>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</si>
  <si>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</si>
  <si>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</si>
  <si>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</si>
  <si>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</si>
  <si>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</si>
  <si>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</si>
  <si>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</si>
  <si>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</si>
  <si>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</si>
  <si>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</si>
  <si>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</si>
  <si>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</si>
  <si>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</si>
  <si>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</si>
  <si>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</si>
  <si>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</si>
  <si>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</si>
  <si>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</si>
  <si>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</si>
  <si>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</si>
  <si>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</si>
  <si>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</si>
  <si>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</si>
  <si>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</si>
  <si>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</si>
  <si>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</si>
  <si>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</si>
  <si>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</si>
  <si>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</si>
  <si>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</si>
  <si>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</si>
  <si>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</si>
  <si>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</si>
  <si>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</si>
  <si>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</si>
  <si>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</si>
  <si>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</si>
  <si>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</si>
  <si>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</si>
  <si>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</si>
  <si>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</si>
  <si>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</si>
  <si>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</si>
  <si>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</si>
  <si>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</si>
  <si>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</si>
  <si>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</si>
  <si>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</si>
  <si>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</si>
  <si>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</si>
  <si>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</si>
  <si>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</si>
  <si>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</si>
  <si>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</si>
  <si>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</si>
  <si>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</si>
  <si>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</si>
  <si>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</si>
  <si>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</si>
  <si>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</si>
  <si>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</si>
  <si>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</si>
  <si>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</si>
  <si>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</si>
  <si>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</si>
  <si>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</si>
  <si>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</si>
  <si>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</si>
  <si>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</si>
  <si>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</si>
  <si>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</si>
  <si>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</si>
  <si>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</si>
  <si>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</si>
  <si>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</si>
  <si>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</si>
  <si>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</si>
  <si>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</si>
  <si>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</si>
  <si>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</si>
  <si>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</si>
  <si>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</si>
  <si>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</si>
  <si>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</si>
  <si>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</si>
  <si>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</si>
  <si>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</si>
  <si>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</si>
  <si>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</si>
  <si>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</si>
  <si>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</si>
  <si>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</si>
  <si>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</si>
  <si>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</si>
  <si>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</si>
  <si>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</si>
  <si>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</si>
  <si>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</si>
  <si>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</si>
  <si>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</si>
  <si>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</si>
  <si>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</si>
  <si>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</si>
  <si>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</si>
  <si>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</si>
  <si>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</si>
  <si>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</si>
  <si>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</si>
  <si>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</si>
  <si>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</si>
  <si>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</si>
  <si>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</si>
  <si>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</si>
  <si>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</si>
  <si>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</si>
  <si>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</si>
  <si>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</si>
  <si>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</si>
  <si>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</si>
  <si>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</si>
  <si>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</si>
  <si>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</si>
  <si>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</si>
  <si>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</si>
  <si>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</si>
  <si>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</si>
  <si>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</si>
  <si>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</si>
  <si>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</si>
  <si>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</si>
  <si>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</si>
  <si>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</si>
  <si>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</si>
  <si>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</si>
  <si>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</si>
  <si>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</si>
  <si>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</si>
  <si>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</si>
  <si>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</si>
  <si>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</si>
  <si>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</si>
  <si>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</si>
  <si>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</si>
  <si>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</si>
  <si>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</si>
  <si>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</si>
  <si>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</si>
  <si>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</si>
  <si>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</si>
  <si>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</si>
  <si>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</si>
  <si>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</si>
  <si>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</si>
  <si>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</si>
  <si>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</si>
  <si>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</si>
  <si>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</si>
  <si>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</si>
  <si>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</si>
  <si>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</si>
  <si>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</si>
  <si>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</si>
  <si>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</si>
  <si>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</si>
  <si>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</si>
  <si>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</si>
  <si>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</si>
  <si>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</si>
  <si>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</si>
  <si>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</si>
  <si>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</si>
  <si>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</si>
  <si>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</si>
  <si>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</si>
  <si>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</si>
  <si>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</si>
  <si>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</si>
  <si>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</si>
  <si>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</si>
  <si>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</si>
  <si>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</si>
  <si>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</si>
  <si>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</si>
  <si>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</si>
  <si>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</si>
  <si>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</si>
  <si>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</si>
  <si>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</si>
  <si>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</si>
  <si>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</si>
  <si>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</si>
  <si>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</si>
  <si>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</si>
  <si>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</si>
  <si>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</si>
  <si>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</si>
  <si>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</si>
  <si>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</si>
  <si>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</si>
  <si>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</si>
  <si>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</si>
  <si>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</si>
  <si>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</si>
  <si>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</si>
  <si>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</si>
  <si>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</si>
  <si>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</si>
  <si>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</si>
  <si>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</si>
  <si>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</si>
  <si>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</si>
  <si>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</si>
  <si>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</si>
  <si>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</si>
  <si>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</si>
  <si>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</si>
  <si>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</si>
  <si>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</si>
  <si>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</si>
  <si>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</si>
  <si>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</si>
  <si>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</si>
  <si>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</si>
  <si>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</si>
  <si>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</si>
  <si>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</si>
  <si>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</si>
  <si>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</si>
  <si>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</si>
  <si>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</si>
  <si>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</si>
  <si>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</si>
  <si>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</si>
  <si>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</si>
  <si>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</si>
  <si>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</si>
  <si>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</si>
  <si>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</si>
  <si>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</si>
  <si>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</si>
  <si>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</si>
  <si>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</si>
  <si>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</si>
  <si>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</si>
  <si>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</si>
  <si>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</si>
  <si>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</si>
  <si>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</si>
  <si>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</si>
  <si>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</si>
  <si>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</si>
  <si>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</si>
  <si>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</si>
  <si>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</si>
  <si>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</si>
  <si>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</si>
  <si>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</si>
  <si>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</si>
  <si>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</si>
  <si>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</si>
  <si>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</si>
  <si>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</si>
  <si>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</si>
  <si>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</si>
  <si>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</si>
  <si>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</si>
  <si>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</si>
  <si>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</si>
  <si>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</si>
  <si>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</si>
  <si>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</si>
  <si>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</si>
  <si>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</si>
  <si>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</si>
  <si>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</si>
  <si>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</si>
  <si>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</si>
  <si>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</si>
  <si>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</si>
  <si>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</si>
  <si>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</si>
  <si>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</si>
  <si>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</si>
  <si>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</si>
  <si>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</si>
  <si>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</si>
  <si>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</si>
  <si>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</si>
  <si>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</si>
  <si>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</si>
  <si>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</si>
  <si>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</si>
  <si>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</si>
  <si>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</si>
  <si>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</si>
  <si>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</si>
  <si>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</si>
  <si>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</si>
  <si>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</si>
  <si>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</si>
  <si>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</si>
  <si>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</si>
  <si>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</si>
  <si>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</si>
  <si>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</si>
  <si>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</si>
  <si>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</si>
  <si>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</si>
  <si>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</si>
  <si>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</si>
  <si>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</si>
  <si>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</si>
  <si>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</si>
  <si>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</si>
  <si>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</si>
  <si>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</si>
  <si>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</si>
  <si>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</si>
  <si>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</si>
  <si>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</si>
  <si>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</si>
  <si>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</si>
  <si>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</si>
  <si>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</si>
  <si>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</si>
  <si>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</si>
  <si>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</si>
  <si>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</si>
  <si>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</si>
  <si>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</si>
  <si>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</si>
  <si>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</si>
  <si>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</si>
  <si>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</si>
  <si>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</si>
  <si>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</si>
  <si>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</si>
  <si>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</si>
  <si>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</si>
  <si>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</si>
  <si>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</si>
  <si>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</si>
  <si>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</si>
  <si>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</si>
  <si>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</si>
  <si>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</si>
  <si>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</si>
  <si>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</si>
  <si>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</si>
  <si>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</si>
  <si>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</si>
  <si>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</si>
  <si>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</si>
  <si>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</si>
  <si>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</si>
  <si>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</si>
  <si>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</si>
  <si>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</si>
  <si>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</si>
  <si>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</si>
  <si>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</si>
  <si>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</si>
  <si>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</si>
  <si>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</si>
  <si>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</si>
  <si>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</si>
  <si>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</si>
  <si>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</si>
  <si>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</si>
  <si>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</si>
  <si>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</si>
  <si>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</si>
  <si>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</si>
  <si>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</si>
  <si>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</si>
  <si>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</si>
  <si>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</si>
  <si>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</si>
  <si>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</si>
  <si>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</si>
  <si>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</si>
  <si>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</si>
  <si>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</si>
  <si>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</si>
  <si>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</si>
  <si>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</si>
  <si>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</si>
  <si>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</si>
  <si>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</si>
  <si>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</si>
  <si>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</si>
  <si>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</si>
  <si>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</si>
  <si>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</si>
  <si>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</si>
  <si>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</si>
  <si>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</si>
  <si>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</si>
  <si>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</si>
  <si>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</si>
  <si>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</si>
  <si>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</si>
  <si>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</si>
  <si>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</si>
  <si>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</si>
  <si>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</si>
  <si>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</si>
  <si>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</si>
  <si>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</si>
  <si>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</si>
  <si>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</si>
  <si>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</si>
  <si>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</si>
  <si>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</si>
  <si>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</si>
  <si>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</si>
  <si>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</si>
  <si>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</si>
  <si>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</si>
  <si>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</si>
  <si>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</si>
  <si>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</si>
  <si>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</si>
  <si>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</si>
  <si>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</si>
  <si>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</si>
  <si>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</si>
  <si>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</si>
  <si>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</si>
  <si>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</si>
  <si>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</si>
  <si>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</si>
  <si>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</si>
  <si>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</si>
  <si>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</si>
  <si>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</si>
  <si>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</si>
  <si>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</si>
  <si>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</si>
  <si>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</si>
  <si>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</si>
  <si>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</si>
  <si>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</si>
  <si>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</si>
  <si>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</si>
  <si>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</si>
  <si>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</si>
  <si>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</si>
  <si>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</si>
  <si>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</si>
  <si>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</si>
  <si>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</si>
  <si>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</si>
  <si>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</si>
  <si>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</si>
  <si>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</si>
  <si>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</si>
  <si>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</si>
  <si>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</si>
  <si>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</si>
  <si>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</si>
  <si>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</si>
  <si>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</si>
  <si>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</si>
  <si>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</si>
  <si>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</si>
  <si>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</si>
  <si>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</si>
  <si>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</si>
  <si>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</si>
  <si>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</si>
  <si>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</si>
  <si>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</si>
  <si>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</si>
  <si>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</si>
  <si>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</si>
  <si>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</si>
  <si>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</si>
  <si>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</si>
  <si>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</si>
  <si>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</si>
  <si>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</si>
  <si>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</si>
  <si>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</si>
  <si>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</si>
  <si>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</si>
  <si>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</si>
  <si>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</si>
  <si>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</si>
  <si>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</si>
  <si>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</si>
  <si>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</si>
  <si>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</si>
  <si>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</si>
  <si>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</si>
  <si>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</si>
  <si>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</si>
  <si>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</si>
  <si>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</si>
  <si>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</si>
  <si>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</si>
  <si>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</si>
  <si>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</si>
  <si>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</si>
  <si>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</si>
  <si>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</si>
  <si>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</si>
  <si>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</si>
  <si>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</si>
  <si>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</si>
  <si>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</si>
  <si>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</si>
  <si>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</si>
  <si>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</si>
  <si>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</si>
  <si>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</si>
  <si>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</si>
  <si>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</si>
  <si>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</si>
  <si>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</si>
  <si>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</si>
  <si>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</si>
  <si>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</si>
  <si>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</si>
  <si>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</si>
  <si>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</si>
  <si>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</si>
  <si>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</si>
  <si>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</si>
  <si>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</si>
  <si>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</si>
  <si>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</si>
  <si>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</si>
  <si>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</si>
  <si>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</si>
  <si>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</si>
  <si>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</si>
  <si>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</si>
  <si>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</si>
  <si>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</si>
  <si>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</si>
  <si>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</si>
  <si>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</si>
  <si>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</si>
  <si>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</si>
  <si>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</si>
  <si>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</si>
  <si>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</si>
  <si>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</si>
  <si>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</si>
  <si>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</si>
  <si>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</si>
  <si>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</si>
  <si>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</si>
  <si>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</si>
  <si>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</si>
  <si>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</si>
  <si>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</si>
  <si>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</si>
  <si>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</si>
  <si>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</si>
  <si>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</si>
  <si>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</si>
  <si>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</si>
  <si>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</si>
  <si>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</si>
  <si>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</si>
  <si>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</si>
  <si>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</si>
  <si>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</si>
  <si>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</si>
  <si>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</si>
  <si>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</si>
  <si>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</si>
  <si>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</si>
  <si>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</si>
  <si>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</si>
  <si>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</si>
  <si>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</si>
  <si>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</si>
  <si>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</si>
  <si>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</si>
  <si>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</si>
  <si>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</si>
  <si>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</si>
  <si>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</si>
  <si>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</si>
  <si>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</si>
  <si>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</si>
  <si>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</si>
  <si>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</si>
  <si>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</si>
  <si>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</si>
  <si>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</si>
  <si>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</si>
  <si>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</si>
  <si>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</si>
  <si>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</si>
  <si>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</si>
  <si>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</si>
  <si>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</si>
  <si>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</si>
  <si>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</si>
  <si>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</si>
  <si>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</si>
  <si>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</si>
  <si>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</si>
  <si>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</si>
  <si>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</si>
  <si>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</si>
  <si>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</si>
  <si>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</si>
  <si>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</si>
  <si>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</si>
  <si>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</si>
  <si>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</si>
  <si>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</si>
  <si>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</si>
  <si>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</si>
  <si>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</si>
  <si>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</si>
  <si>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</si>
  <si>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</si>
  <si>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</si>
  <si>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</si>
  <si>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</si>
  <si>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</si>
  <si>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</si>
  <si>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</si>
  <si>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</si>
  <si>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</si>
  <si>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</si>
  <si>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</si>
  <si>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</si>
  <si>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</si>
  <si>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</si>
  <si>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</si>
  <si>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</si>
  <si>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</si>
  <si>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</si>
  <si>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</si>
  <si>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</si>
  <si>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</si>
  <si>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</si>
  <si>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</si>
  <si>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</si>
  <si>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</si>
  <si>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</si>
  <si>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</si>
  <si>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</si>
  <si>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</si>
  <si>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</si>
  <si>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</si>
  <si>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</si>
  <si>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</si>
  <si>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</si>
  <si>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</si>
  <si>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</si>
  <si>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</si>
  <si>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</si>
  <si>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</si>
  <si>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</si>
  <si>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</si>
  <si>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</si>
  <si>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</si>
  <si>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</si>
  <si>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</si>
  <si>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</si>
  <si>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</si>
  <si>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</si>
  <si>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</si>
  <si>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</si>
  <si>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</si>
  <si>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</si>
  <si>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</si>
  <si>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</si>
  <si>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</si>
  <si>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</si>
  <si>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</si>
  <si>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</si>
  <si>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</si>
  <si>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</si>
  <si>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</si>
  <si>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</si>
  <si>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</si>
  <si>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</si>
  <si>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</si>
  <si>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</si>
  <si>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</si>
  <si>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</si>
  <si>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</si>
  <si>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</si>
  <si>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</si>
  <si>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</si>
  <si>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</si>
  <si>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</si>
  <si>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</si>
  <si>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</si>
  <si>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</si>
  <si>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</si>
  <si>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</si>
  <si>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</si>
  <si>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</si>
  <si>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</si>
  <si>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</si>
  <si>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</si>
  <si>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</si>
  <si>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</si>
  <si>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</si>
  <si>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</si>
  <si>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</si>
  <si>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</si>
  <si>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</si>
  <si>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</si>
  <si>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</si>
  <si>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</si>
  <si>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</si>
  <si>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</si>
  <si>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</si>
  <si>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</si>
  <si>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</si>
  <si>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</si>
  <si>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</si>
  <si>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</si>
  <si>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</si>
  <si>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</si>
  <si>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</si>
  <si>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</si>
  <si>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</si>
  <si>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</si>
  <si>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</si>
  <si>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</si>
  <si>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</si>
  <si>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</si>
  <si>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</si>
  <si>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</si>
  <si>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</si>
  <si>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</si>
  <si>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</si>
  <si>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</si>
  <si>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</si>
  <si>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</si>
  <si>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</si>
  <si>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</si>
  <si>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</si>
  <si>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</si>
  <si>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</si>
  <si>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</si>
  <si>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</si>
  <si>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</si>
  <si>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</si>
  <si>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</si>
  <si>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</si>
  <si>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</si>
  <si>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</si>
  <si>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</si>
  <si>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</si>
  <si>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</si>
  <si>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</si>
  <si>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</si>
  <si>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</si>
  <si>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</si>
  <si>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</si>
  <si>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</si>
  <si>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</si>
  <si>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</si>
  <si>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</si>
  <si>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</si>
  <si>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</si>
  <si>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</si>
  <si>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</si>
  <si>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</si>
  <si>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</si>
  <si>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</si>
  <si>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</si>
  <si>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</si>
  <si>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</si>
  <si>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</si>
  <si>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</si>
  <si>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</si>
  <si>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</si>
  <si>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</si>
  <si>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</si>
  <si>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</si>
  <si>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</si>
  <si>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</si>
  <si>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</si>
  <si>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</si>
  <si>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</si>
  <si>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</si>
  <si>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</si>
  <si>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</si>
  <si>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</si>
  <si>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</si>
  <si>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</si>
  <si>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</si>
  <si>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</si>
  <si>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</si>
  <si>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</si>
  <si>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</si>
  <si>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</si>
  <si>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</si>
  <si>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</si>
  <si>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</si>
  <si>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</si>
  <si>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</si>
  <si>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</si>
  <si>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</si>
  <si>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</si>
  <si>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</si>
  <si>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</si>
  <si>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</si>
  <si>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</si>
  <si>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</si>
  <si>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</si>
  <si>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</si>
  <si>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</si>
  <si>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</si>
  <si>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</si>
  <si>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</si>
  <si>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</si>
  <si>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</si>
  <si>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</si>
  <si>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</si>
  <si>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</si>
  <si>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</si>
  <si>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</si>
  <si>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</si>
  <si>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</si>
  <si>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</si>
  <si>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</si>
  <si>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</si>
  <si>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</si>
  <si>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</si>
  <si>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</si>
  <si>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</si>
  <si>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</si>
  <si>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</si>
  <si>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</si>
  <si>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</si>
  <si>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</si>
  <si>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</si>
  <si>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</si>
  <si>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</si>
  <si>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</si>
  <si>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</si>
  <si>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</si>
  <si>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</si>
  <si>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</si>
  <si>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</si>
  <si>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</si>
  <si>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</si>
  <si>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</si>
  <si>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</si>
  <si>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</si>
  <si>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</si>
  <si>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</si>
  <si>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</si>
  <si>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</si>
  <si>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</si>
  <si>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</si>
  <si>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</si>
  <si>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</si>
  <si>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</si>
  <si>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</si>
  <si>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</si>
  <si>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</si>
  <si>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</si>
  <si>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</si>
  <si>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</si>
  <si>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</si>
  <si>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</si>
  <si>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</si>
  <si>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</si>
  <si>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</si>
  <si>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</si>
  <si>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</si>
  <si>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</si>
  <si>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</si>
  <si>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</si>
  <si>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</si>
  <si>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</si>
  <si>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</si>
  <si>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</si>
  <si>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</si>
  <si>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</si>
  <si>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</si>
  <si>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</si>
  <si>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</si>
  <si>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</si>
  <si>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</si>
  <si>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</si>
  <si>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</si>
  <si>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</si>
  <si>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</si>
  <si>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</si>
  <si>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</si>
  <si>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</si>
  <si>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</si>
  <si>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</si>
  <si>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</si>
  <si>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</si>
  <si>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</si>
  <si>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</si>
  <si>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</si>
  <si>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</si>
  <si>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</si>
  <si>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</si>
  <si>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</si>
  <si>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</si>
  <si>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</si>
  <si>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</si>
  <si>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</si>
  <si>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</si>
  <si>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</si>
  <si>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</si>
  <si>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</si>
  <si>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</si>
  <si>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</si>
  <si>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</si>
  <si>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</si>
  <si>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</si>
  <si>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</si>
  <si>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</si>
  <si>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</si>
  <si>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</si>
  <si>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</si>
  <si>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</si>
  <si>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</si>
  <si>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</si>
  <si>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</si>
  <si>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</si>
  <si>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</si>
  <si>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</si>
  <si>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</si>
  <si>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</si>
  <si>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</si>
  <si>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</si>
  <si>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</si>
  <si>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</si>
  <si>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</si>
  <si>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</si>
  <si>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</si>
  <si>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</si>
  <si>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</si>
  <si>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</si>
  <si>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</si>
  <si>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</si>
  <si>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</si>
  <si>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</si>
  <si>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</si>
  <si>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</si>
  <si>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</si>
  <si>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</si>
  <si>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</si>
  <si>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</si>
  <si>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</si>
  <si>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</si>
  <si>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</si>
  <si>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</si>
  <si>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</si>
  <si>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</si>
  <si>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</si>
  <si>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</si>
  <si>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</si>
  <si>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</si>
  <si>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</si>
  <si>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</si>
  <si>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</si>
  <si>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</si>
  <si>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</si>
  <si>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</si>
  <si>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</si>
  <si>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</si>
  <si>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</si>
  <si>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</si>
  <si>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</si>
  <si>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</si>
  <si>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</si>
  <si>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</si>
  <si>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</si>
  <si>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</si>
  <si>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</si>
  <si>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</si>
  <si>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</si>
  <si>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</si>
  <si>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</si>
  <si>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</si>
  <si>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</si>
  <si>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</si>
  <si>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</si>
  <si>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</si>
  <si>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</si>
  <si>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</si>
  <si>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</si>
  <si>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</si>
  <si>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</si>
  <si>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</si>
  <si>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</si>
  <si>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</si>
  <si>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</si>
  <si>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</si>
  <si>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</si>
  <si>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</si>
  <si>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</si>
  <si>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</si>
  <si>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</si>
  <si>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</si>
  <si>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</si>
  <si>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</si>
  <si>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</si>
  <si>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</si>
  <si>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</si>
  <si>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</si>
  <si>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</si>
  <si>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</si>
  <si>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</si>
  <si>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</si>
  <si>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</si>
  <si>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</si>
  <si>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</si>
  <si>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</si>
  <si>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</si>
  <si>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</si>
  <si>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</si>
  <si>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</si>
  <si>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</si>
  <si>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</si>
  <si>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</si>
  <si>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</si>
  <si>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</si>
  <si>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</si>
  <si>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</si>
  <si>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</si>
  <si>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</si>
  <si>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</si>
  <si>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</si>
  <si>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</si>
  <si>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</si>
  <si>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</si>
  <si>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</si>
  <si>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</si>
  <si>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</si>
  <si>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</si>
  <si>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</si>
  <si>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</si>
  <si>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</si>
  <si>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</si>
  <si>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</si>
  <si>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</si>
  <si>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</si>
  <si>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</si>
  <si>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</si>
  <si>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</si>
  <si>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</si>
  <si>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</si>
  <si>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</si>
  <si>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</si>
  <si>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</si>
  <si>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</si>
  <si>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</si>
  <si>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</si>
  <si>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</si>
  <si>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</si>
  <si>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</si>
  <si>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</si>
  <si>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</si>
  <si>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</si>
  <si>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</si>
  <si>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</si>
  <si>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</si>
  <si>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</si>
  <si>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</si>
  <si>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</si>
  <si>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</si>
  <si>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</si>
  <si>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</si>
  <si>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</si>
  <si>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</si>
  <si>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</si>
  <si>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</si>
  <si>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</si>
  <si>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</si>
  <si>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</si>
  <si>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</si>
  <si>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</si>
  <si>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</si>
  <si>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</si>
  <si>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</si>
  <si>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</si>
  <si>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</si>
  <si>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</si>
  <si>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</si>
  <si>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</si>
  <si>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</si>
  <si>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</si>
  <si>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</si>
  <si>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</si>
  <si>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</si>
  <si>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</si>
  <si>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</si>
  <si>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</si>
  <si>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</si>
  <si>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</si>
  <si>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</si>
  <si>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</si>
  <si>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</si>
  <si>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</si>
  <si>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</si>
  <si>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</si>
  <si>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</si>
  <si>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</si>
  <si>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</si>
  <si>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</si>
  <si>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</si>
  <si>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</si>
  <si>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</si>
  <si>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</si>
  <si>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</si>
  <si>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</si>
  <si>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</si>
  <si>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</si>
  <si>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</si>
  <si>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</si>
  <si>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</si>
  <si>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</si>
  <si>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</si>
  <si>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</si>
  <si>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</si>
  <si>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</si>
  <si>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</si>
  <si>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</si>
  <si>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</si>
  <si>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</si>
  <si>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</si>
  <si>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</si>
  <si>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</si>
  <si>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</si>
  <si>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</si>
  <si>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</si>
  <si>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</si>
  <si>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</si>
  <si>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</si>
  <si>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</si>
  <si>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</si>
  <si>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</si>
  <si>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</si>
  <si>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</si>
  <si>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</si>
  <si>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</si>
  <si>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</si>
  <si>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</si>
  <si>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</si>
  <si>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</si>
  <si>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</si>
  <si>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</si>
  <si>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</si>
  <si>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</si>
  <si>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</si>
  <si>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</si>
  <si>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</si>
  <si>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</si>
  <si>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</si>
  <si>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</si>
  <si>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</si>
  <si>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</si>
  <si>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</si>
  <si>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</si>
  <si>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</si>
  <si>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</si>
  <si>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</si>
  <si>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</si>
  <si>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</si>
  <si>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</si>
  <si>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</si>
  <si>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</si>
  <si>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</si>
  <si>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</si>
  <si>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</si>
  <si>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</si>
  <si>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</si>
  <si>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</si>
  <si>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</si>
  <si>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</si>
  <si>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</si>
  <si>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</si>
  <si>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</si>
  <si>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</si>
  <si>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</si>
  <si>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</si>
  <si>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</si>
  <si>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</si>
  <si>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</si>
  <si>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</si>
  <si>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</si>
  <si>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</si>
  <si>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</si>
  <si>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</si>
  <si>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</si>
  <si>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</si>
  <si>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</si>
  <si>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</si>
  <si>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</si>
  <si>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</si>
  <si>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</si>
  <si>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</si>
  <si>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</si>
  <si>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</si>
  <si>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</si>
  <si>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</si>
  <si>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</si>
  <si>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</si>
  <si>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</si>
  <si>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</si>
  <si>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</si>
  <si>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</si>
  <si>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</si>
  <si>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</si>
  <si>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</si>
  <si>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</si>
  <si>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</si>
  <si>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</si>
  <si>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</si>
  <si>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</si>
  <si>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</si>
  <si>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</si>
  <si>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</si>
  <si>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</si>
  <si>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</si>
  <si>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</si>
  <si>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</si>
  <si>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</si>
  <si>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</si>
  <si>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</si>
  <si>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</si>
  <si>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</si>
  <si>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</si>
  <si>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</si>
  <si>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</si>
  <si>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</si>
  <si>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</si>
  <si>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</si>
  <si>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</si>
  <si>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</si>
  <si>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</si>
  <si>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</si>
  <si>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</si>
  <si>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</si>
  <si>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</si>
  <si>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</si>
  <si>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</si>
  <si>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</si>
  <si>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</si>
  <si>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</si>
  <si>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</si>
  <si>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</si>
  <si>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</si>
  <si>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</si>
  <si>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</si>
  <si>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</si>
  <si>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</si>
  <si>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</si>
  <si>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</si>
  <si>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</si>
  <si>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</si>
  <si>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</si>
  <si>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</si>
  <si>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</si>
  <si>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</si>
  <si>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</si>
  <si>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</si>
  <si>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</si>
  <si>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</si>
  <si>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</si>
  <si>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</si>
  <si>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</si>
  <si>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</si>
  <si>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</si>
  <si>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</si>
  <si>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</si>
  <si>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</si>
  <si>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</si>
  <si>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</si>
  <si>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</si>
  <si>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</si>
  <si>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</si>
  <si>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</si>
  <si>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</si>
  <si>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</si>
  <si>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</si>
  <si>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</si>
  <si>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</si>
  <si>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</si>
  <si>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</si>
  <si>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</si>
  <si>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</si>
  <si>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</si>
  <si>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</si>
  <si>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</si>
  <si>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</si>
  <si>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</si>
  <si>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</si>
  <si>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</si>
  <si>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</si>
  <si>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</si>
  <si>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</si>
  <si>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</si>
  <si>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</si>
  <si>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</si>
  <si>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</si>
  <si>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</si>
  <si>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</si>
  <si>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</si>
  <si>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</si>
  <si>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</si>
  <si>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</si>
  <si>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</si>
  <si>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</si>
  <si>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</si>
  <si>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</si>
  <si>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</si>
  <si>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</si>
  <si>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</si>
  <si>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</si>
  <si>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</si>
  <si>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</si>
  <si>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</si>
  <si>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</si>
  <si>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</si>
  <si>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</si>
  <si>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</si>
  <si>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</si>
  <si>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</si>
  <si>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</si>
  <si>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</si>
  <si>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</si>
  <si>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</si>
  <si>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</si>
  <si>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</si>
  <si>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</si>
  <si>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</si>
  <si>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</si>
  <si>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</si>
  <si>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</si>
  <si>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</si>
  <si>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</si>
  <si>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</si>
  <si>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</si>
  <si>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</si>
  <si>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</si>
  <si>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</si>
  <si>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</si>
  <si>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</si>
  <si>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</si>
  <si>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</si>
  <si>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</si>
  <si>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</si>
  <si>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</si>
  <si>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</si>
  <si>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</si>
  <si>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</si>
  <si>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</si>
  <si>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</si>
  <si>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</si>
  <si>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</si>
  <si>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</si>
  <si>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</si>
  <si>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</si>
  <si>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</si>
  <si>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</si>
  <si>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</si>
  <si>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</si>
  <si>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</si>
  <si>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</si>
  <si>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</si>
  <si>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</si>
  <si>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</si>
  <si>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</si>
  <si>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</si>
  <si>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</si>
  <si>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</si>
  <si>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</si>
  <si>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</si>
  <si>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</si>
  <si>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</si>
  <si>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</si>
  <si>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</si>
  <si>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</si>
  <si>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</si>
  <si>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</si>
  <si>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</si>
  <si>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</si>
  <si>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</si>
  <si>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</si>
  <si>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</si>
  <si>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</si>
  <si>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</si>
  <si>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</si>
  <si>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</si>
  <si>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</si>
  <si>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</si>
  <si>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</si>
  <si>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</si>
  <si>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</si>
  <si>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</si>
  <si>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</si>
  <si>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</si>
  <si>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</si>
  <si>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</si>
  <si>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</si>
  <si>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</si>
  <si>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</si>
  <si>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</si>
  <si>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</si>
  <si>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</si>
  <si>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</si>
  <si>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</si>
  <si>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</si>
  <si>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</si>
  <si>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</si>
  <si>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</si>
  <si>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</si>
  <si>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</si>
  <si>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</si>
  <si>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</si>
  <si>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</si>
  <si>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</si>
  <si>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</si>
  <si>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</si>
  <si>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</si>
  <si>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</si>
  <si>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</si>
  <si>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</si>
  <si>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</si>
  <si>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</si>
  <si>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</si>
  <si>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</si>
  <si>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</si>
  <si>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</si>
  <si>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</si>
  <si>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</si>
  <si>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</si>
  <si>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</si>
  <si>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</si>
  <si>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</si>
  <si>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</si>
  <si>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</si>
  <si>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</si>
  <si>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</si>
  <si>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</si>
  <si>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</si>
  <si>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</si>
  <si>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</si>
  <si>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</si>
  <si>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</si>
  <si>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</si>
  <si>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</si>
  <si>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</si>
  <si>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</si>
  <si>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</si>
  <si>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</si>
  <si>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</si>
  <si>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</si>
  <si>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</si>
  <si>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</si>
  <si>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</si>
  <si>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</si>
  <si>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</si>
  <si>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</si>
  <si>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</si>
  <si>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</si>
  <si>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</si>
  <si>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</si>
  <si>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</si>
  <si>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</si>
  <si>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</si>
  <si>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</si>
  <si>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</si>
  <si>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</si>
  <si>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</si>
  <si>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</si>
  <si>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</si>
  <si>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</si>
  <si>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</si>
  <si>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</si>
  <si>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</si>
  <si>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</si>
  <si>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</si>
  <si>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</si>
  <si>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</si>
  <si>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</si>
  <si>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</si>
  <si>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</si>
  <si>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</si>
  <si>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</si>
  <si>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</si>
  <si>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</si>
  <si>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</si>
  <si>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</si>
  <si>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</si>
  <si>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</si>
  <si>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</si>
  <si>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</si>
  <si>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</si>
  <si>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</si>
  <si>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</si>
  <si>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</si>
  <si>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</si>
  <si>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</si>
  <si>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</si>
  <si>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</si>
  <si>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</si>
  <si>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</si>
  <si>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</si>
  <si>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</si>
  <si>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</si>
  <si>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</si>
  <si>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</si>
  <si>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</si>
  <si>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</si>
  <si>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</si>
  <si>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</si>
  <si>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</si>
  <si>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</si>
  <si>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</si>
  <si>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</si>
  <si>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</si>
  <si>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</si>
  <si>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</si>
  <si>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</si>
  <si>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</si>
  <si>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</si>
  <si>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</si>
  <si>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</si>
  <si>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</si>
  <si>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</si>
  <si>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</si>
  <si>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</si>
  <si>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</si>
  <si>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</si>
  <si>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</si>
  <si>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</si>
  <si>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</si>
  <si>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</si>
  <si>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</si>
  <si>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</si>
  <si>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</si>
  <si>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</si>
  <si>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</si>
  <si>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</si>
  <si>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</si>
  <si>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</si>
  <si>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</si>
  <si>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</si>
  <si>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</si>
  <si>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</si>
  <si>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</si>
  <si>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</si>
  <si>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</si>
  <si>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</si>
  <si>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</si>
  <si>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</si>
  <si>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</si>
  <si>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</si>
  <si>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</si>
  <si>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</si>
  <si>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</si>
  <si>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</si>
  <si>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</si>
  <si>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</si>
  <si>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</si>
  <si>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</si>
  <si>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</si>
  <si>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</si>
  <si>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</si>
  <si>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</si>
  <si>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</si>
  <si>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</si>
  <si>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</si>
  <si>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</si>
  <si>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</si>
  <si>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</si>
  <si>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</si>
  <si>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</si>
  <si>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</si>
  <si>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</si>
  <si>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</si>
  <si>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</si>
  <si>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</si>
  <si>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</si>
  <si>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</si>
  <si>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</si>
  <si>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</si>
  <si>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</si>
  <si>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</si>
  <si>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</si>
  <si>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</si>
  <si>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</si>
  <si>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</si>
  <si>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</si>
  <si>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</si>
  <si>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</si>
  <si>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</si>
  <si>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</si>
  <si>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</si>
  <si>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</si>
  <si>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</si>
  <si>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</si>
  <si>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</si>
  <si>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</si>
  <si>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</si>
  <si>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</si>
  <si>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</si>
  <si>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</si>
  <si>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</si>
  <si>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</si>
  <si>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</si>
  <si>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</si>
  <si>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</si>
  <si>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</si>
  <si>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</si>
  <si>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</si>
  <si>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</si>
  <si>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</si>
  <si>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</si>
  <si>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</si>
  <si>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</si>
  <si>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</si>
  <si>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</si>
  <si>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</si>
  <si>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</si>
  <si>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</si>
  <si>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</si>
  <si>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</si>
  <si>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</si>
  <si>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</si>
  <si>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</si>
  <si>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</si>
  <si>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</si>
  <si>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</si>
  <si>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</si>
  <si>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</si>
  <si>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</si>
  <si>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</si>
  <si>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</si>
  <si>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</si>
  <si>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</si>
  <si>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</si>
  <si>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</si>
  <si>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</si>
  <si>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</si>
  <si>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</si>
  <si>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</si>
  <si>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</si>
  <si>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</si>
  <si>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</si>
  <si>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</si>
  <si>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</si>
  <si>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</si>
  <si>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</si>
  <si>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</si>
  <si>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</si>
  <si>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</si>
  <si>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</si>
  <si>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</si>
  <si>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</si>
  <si>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</si>
  <si>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</si>
  <si>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</si>
  <si>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</si>
  <si>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</si>
  <si>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</si>
  <si>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</si>
  <si>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</si>
  <si>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</si>
  <si>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</si>
  <si>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</si>
  <si>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</si>
  <si>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</si>
  <si>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</si>
  <si>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</si>
  <si>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</si>
  <si>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</si>
  <si>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</si>
  <si>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</si>
  <si>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</si>
  <si>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</si>
  <si>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</si>
  <si>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</si>
  <si>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</si>
  <si>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</si>
  <si>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</si>
  <si>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</si>
  <si>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</si>
  <si>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</si>
  <si>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</si>
  <si>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</si>
  <si>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</si>
  <si>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</si>
  <si>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</si>
  <si>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</si>
  <si>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</si>
  <si>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</si>
  <si>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</si>
  <si>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</si>
  <si>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</si>
  <si>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</si>
  <si>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</si>
  <si>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</si>
  <si>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</si>
  <si>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</si>
  <si>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</si>
  <si>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</si>
  <si>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</si>
  <si>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</si>
  <si>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</si>
  <si>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</si>
  <si>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</si>
  <si>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</si>
  <si>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</si>
  <si>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</si>
  <si>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</si>
  <si>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</si>
  <si>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</si>
  <si>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</si>
  <si>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</si>
  <si>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</si>
  <si>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</si>
  <si>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</si>
  <si>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</si>
  <si>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</si>
  <si>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</si>
  <si>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</si>
  <si>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</si>
  <si>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</si>
  <si>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</si>
  <si>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</si>
  <si>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</si>
  <si>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</si>
  <si>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</si>
  <si>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</si>
  <si>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</si>
  <si>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</si>
  <si>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</si>
  <si>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</si>
  <si>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</si>
  <si>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</si>
  <si>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</si>
  <si>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</si>
  <si>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</si>
  <si>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</si>
  <si>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</si>
  <si>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</si>
  <si>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</si>
  <si>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</si>
  <si>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</si>
  <si>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</si>
  <si>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</si>
  <si>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</si>
  <si>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</si>
  <si>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</si>
  <si>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</si>
  <si>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</si>
  <si>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</si>
  <si>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</si>
  <si>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</si>
  <si>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</si>
  <si>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</si>
  <si>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</si>
  <si>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</si>
  <si>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</si>
  <si>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</si>
  <si>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</si>
  <si>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</si>
  <si>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</si>
  <si>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</si>
  <si>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</si>
  <si>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</si>
  <si>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</si>
  <si>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</si>
  <si>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</si>
  <si>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</si>
  <si>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</si>
  <si>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</si>
  <si>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</si>
  <si>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</si>
  <si>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</si>
  <si>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</si>
  <si>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</si>
  <si>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</si>
  <si>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</si>
  <si>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</si>
  <si>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</si>
  <si>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</si>
  <si>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</si>
  <si>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</si>
  <si>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</si>
  <si>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</si>
  <si>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</si>
  <si>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</si>
  <si>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</si>
  <si>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</si>
  <si>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</si>
  <si>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</si>
  <si>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</si>
  <si>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</si>
  <si>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</si>
  <si>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</si>
  <si>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</si>
  <si>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</si>
  <si>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</si>
  <si>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</si>
  <si>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</si>
  <si>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</si>
  <si>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</si>
  <si>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</si>
  <si>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</si>
  <si>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</si>
  <si>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</si>
  <si>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</si>
  <si>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</si>
  <si>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</si>
  <si>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</si>
  <si>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</si>
  <si>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</si>
  <si>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</si>
  <si>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</si>
  <si>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</si>
  <si>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</si>
  <si>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</si>
  <si>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</si>
  <si>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</si>
  <si>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</si>
  <si>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</si>
  <si>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</si>
  <si>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</si>
  <si>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</si>
  <si>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</si>
  <si>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</si>
  <si>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</si>
  <si>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</si>
  <si>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</si>
  <si>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</si>
  <si>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</si>
  <si>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</si>
  <si>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</si>
  <si>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</si>
  <si>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</si>
  <si>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</si>
  <si>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</si>
  <si>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</si>
  <si>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</si>
  <si>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</si>
  <si>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</si>
  <si>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</si>
  <si>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</si>
  <si>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</si>
  <si>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</si>
  <si>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</si>
  <si>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</si>
  <si>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</si>
  <si>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</si>
  <si>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</si>
  <si>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</si>
  <si>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</si>
  <si>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</si>
  <si>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</si>
  <si>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</si>
  <si>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</si>
  <si>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</si>
  <si>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</si>
  <si>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</si>
  <si>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</si>
  <si>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</si>
  <si>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</si>
  <si>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</si>
  <si>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</si>
  <si>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</si>
  <si>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</si>
  <si>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</si>
  <si>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</si>
  <si>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</si>
  <si>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</si>
  <si>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</si>
  <si>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</si>
  <si>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</si>
  <si>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</si>
  <si>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</si>
  <si>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</si>
  <si>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</si>
  <si>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</si>
  <si>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</si>
  <si>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</si>
  <si>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</si>
  <si>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</si>
  <si>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</si>
  <si>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</si>
  <si>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</si>
  <si>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</si>
  <si>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</si>
  <si>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</si>
  <si>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</si>
  <si>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</si>
  <si>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</si>
  <si>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</si>
  <si>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</si>
  <si>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</si>
  <si>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</si>
  <si>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</si>
  <si>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</si>
  <si>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</si>
  <si>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</si>
  <si>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</si>
  <si>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</si>
  <si>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</si>
  <si>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</si>
  <si>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</si>
  <si>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</si>
  <si>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</si>
  <si>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</si>
  <si>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</si>
  <si>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</si>
  <si>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</si>
  <si>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</si>
  <si>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</si>
  <si>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</si>
  <si>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</si>
  <si>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</si>
  <si>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</si>
  <si>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</si>
  <si>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</si>
  <si>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</si>
  <si>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</si>
  <si>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</si>
  <si>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</si>
  <si>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</si>
  <si>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</si>
  <si>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</si>
  <si>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</si>
  <si>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</si>
  <si>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</si>
  <si>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</si>
  <si>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</si>
  <si>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</si>
  <si>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</si>
  <si>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</si>
  <si>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</si>
  <si>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</si>
  <si>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</si>
  <si>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</si>
  <si>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</si>
  <si>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</si>
  <si>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</si>
  <si>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</si>
  <si>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</si>
  <si>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</si>
  <si>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</si>
  <si>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</si>
  <si>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</si>
  <si>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</si>
  <si>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</si>
  <si>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</si>
  <si>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</si>
  <si>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</si>
  <si>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</si>
  <si>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</si>
  <si>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</si>
  <si>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</si>
  <si>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</si>
  <si>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</si>
  <si>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</si>
  <si>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</si>
  <si>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</si>
  <si>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</si>
  <si>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</si>
  <si>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</si>
  <si>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</si>
  <si>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</si>
  <si>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</si>
  <si>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</si>
  <si>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</si>
  <si>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</si>
  <si>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</si>
  <si>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</si>
  <si>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</si>
  <si>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</si>
  <si>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</si>
  <si>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</si>
  <si>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</si>
  <si>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</si>
  <si>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</si>
  <si>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</si>
  <si>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</si>
  <si>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</si>
  <si>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</si>
  <si>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</si>
  <si>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</si>
  <si>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</si>
  <si>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</si>
  <si>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</si>
  <si>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</si>
  <si>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</si>
  <si>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</si>
  <si>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</si>
  <si>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</si>
  <si>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</si>
  <si>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</si>
  <si>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</si>
  <si>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</si>
  <si>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</si>
  <si>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</si>
  <si>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</si>
  <si>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</si>
  <si>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</si>
  <si>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</si>
  <si>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</si>
  <si>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</si>
  <si>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</si>
  <si>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</si>
  <si>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</si>
  <si>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</si>
  <si>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</si>
  <si>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</si>
  <si>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</si>
  <si>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</si>
  <si>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</si>
  <si>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</si>
  <si>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</si>
  <si>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</si>
  <si>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</si>
  <si>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</si>
  <si>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</si>
  <si>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</si>
  <si>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</si>
  <si>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</si>
  <si>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</si>
  <si>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</si>
  <si>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</si>
  <si>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</si>
  <si>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</si>
  <si>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</si>
  <si>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</si>
  <si>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</si>
  <si>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</si>
  <si>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</si>
  <si>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</si>
  <si>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</si>
  <si>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</si>
  <si>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</si>
  <si>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</si>
  <si>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</si>
  <si>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</si>
  <si>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</si>
  <si>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</si>
  <si>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</si>
  <si>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</si>
  <si>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</si>
  <si>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</si>
  <si>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</si>
  <si>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</si>
  <si>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</si>
  <si>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</si>
  <si>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</si>
  <si>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</si>
  <si>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</si>
  <si>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</si>
  <si>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</si>
  <si>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</si>
  <si>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</si>
  <si>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</si>
  <si>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</si>
  <si>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</si>
  <si>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</si>
  <si>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</si>
  <si>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</si>
  <si>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</si>
  <si>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</si>
  <si>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</si>
  <si>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</si>
  <si>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</si>
  <si>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</si>
  <si>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</si>
  <si>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</si>
  <si>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</si>
  <si>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</si>
  <si>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</si>
  <si>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</si>
  <si>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</si>
  <si>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</si>
  <si>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</si>
  <si>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</si>
  <si>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</si>
  <si>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</si>
  <si>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</si>
  <si>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</si>
  <si>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</si>
  <si>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</si>
  <si>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</si>
  <si>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</si>
  <si>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</si>
  <si>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</si>
  <si>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</si>
  <si>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</si>
  <si>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</si>
  <si>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</si>
  <si>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</si>
  <si>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</si>
  <si>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</si>
  <si>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</si>
  <si>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</si>
  <si>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</si>
  <si>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</si>
  <si>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</si>
  <si>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</si>
  <si>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</si>
  <si>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</si>
  <si>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</si>
  <si>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</si>
  <si>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</si>
  <si>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</si>
  <si>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</si>
  <si>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</si>
  <si>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</si>
  <si>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</si>
  <si>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</si>
  <si>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</si>
  <si>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</si>
  <si>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</si>
  <si>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</si>
  <si>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</si>
  <si>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</si>
  <si>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</si>
  <si>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</si>
  <si>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</si>
  <si>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</si>
  <si>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</si>
  <si>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</si>
  <si>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</si>
  <si>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</si>
  <si>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</si>
  <si>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</si>
  <si>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</si>
  <si>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</si>
  <si>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</si>
  <si>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</si>
  <si>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</si>
  <si>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</si>
  <si>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</si>
  <si>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</si>
  <si>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</si>
  <si>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</si>
  <si>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</si>
  <si>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</si>
  <si>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</si>
  <si>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</si>
  <si>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</si>
  <si>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</si>
  <si>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</si>
  <si>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</si>
  <si>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</si>
  <si>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</si>
  <si>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</si>
  <si>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</si>
  <si>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</si>
  <si>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</si>
  <si>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</si>
  <si>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</si>
  <si>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</si>
  <si>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</si>
  <si>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</si>
  <si>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</si>
  <si>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</si>
  <si>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</si>
  <si>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</si>
  <si>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</si>
  <si>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</si>
  <si>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</si>
  <si>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</si>
  <si>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</si>
  <si>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</si>
  <si>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</si>
  <si>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</si>
  <si>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</si>
  <si>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</si>
  <si>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</si>
  <si>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</si>
  <si>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</si>
  <si>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</si>
  <si>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</si>
  <si>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</si>
  <si>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</si>
  <si>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</si>
  <si>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</si>
  <si>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</si>
  <si>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</si>
  <si>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</si>
  <si>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</si>
  <si>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</si>
  <si>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</si>
  <si>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</si>
  <si>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</si>
  <si>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</si>
  <si>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</si>
  <si>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</si>
  <si>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</si>
  <si>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</si>
  <si>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</si>
  <si>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</si>
  <si>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</si>
  <si>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</si>
  <si>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</si>
  <si>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</si>
  <si>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</si>
  <si>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</si>
  <si>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</si>
  <si>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</si>
  <si>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</si>
  <si>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</si>
  <si>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</si>
  <si>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</si>
  <si>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</si>
  <si>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</si>
  <si>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</si>
  <si>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</si>
  <si>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</si>
  <si>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</si>
  <si>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</si>
  <si>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</si>
  <si>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</si>
  <si>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</si>
  <si>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</si>
  <si>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</si>
  <si>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</si>
  <si>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</si>
  <si>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</si>
  <si>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</si>
  <si>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</si>
  <si>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</si>
  <si>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</si>
  <si>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</si>
  <si>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</si>
  <si>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</si>
  <si>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</si>
  <si>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</si>
  <si>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</si>
  <si>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</si>
  <si>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</si>
  <si>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</si>
  <si>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</si>
  <si>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</si>
  <si>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</si>
  <si>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</si>
  <si>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</si>
  <si>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</si>
  <si>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</si>
  <si>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</si>
  <si>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</si>
  <si>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</si>
  <si>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</si>
  <si>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</si>
  <si>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</si>
  <si>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</si>
  <si>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</si>
  <si>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</si>
  <si>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</si>
  <si>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</si>
  <si>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</si>
  <si>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</si>
  <si>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</si>
  <si>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</si>
  <si>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</si>
  <si>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</si>
  <si>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</si>
  <si>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</si>
  <si>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</si>
  <si>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</si>
  <si>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</si>
  <si>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</si>
  <si>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</si>
  <si>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</si>
  <si>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</si>
  <si>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</si>
  <si>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</si>
  <si>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</si>
  <si>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</si>
  <si>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</si>
  <si>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</si>
  <si>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</si>
  <si>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</si>
  <si>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</si>
  <si>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</si>
  <si>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</si>
  <si>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</si>
  <si>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</si>
  <si>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</si>
  <si>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</si>
  <si>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</si>
  <si>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</si>
  <si>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</si>
  <si>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</si>
  <si>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</si>
  <si>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</si>
  <si>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</si>
  <si>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</si>
  <si>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</si>
  <si>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</si>
  <si>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</si>
  <si>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</si>
  <si>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</si>
  <si>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</si>
  <si>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</si>
  <si>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</si>
  <si>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</si>
  <si>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</si>
  <si>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</si>
  <si>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</si>
  <si>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</si>
  <si>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</si>
  <si>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</si>
  <si>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</si>
  <si>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</si>
  <si>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</si>
  <si>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</si>
  <si>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</si>
  <si>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</si>
  <si>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</si>
  <si>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</si>
  <si>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</si>
  <si>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</si>
  <si>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</si>
  <si>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</si>
  <si>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</si>
  <si>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</si>
  <si>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</si>
  <si>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</si>
  <si>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</si>
  <si>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</si>
  <si>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</si>
  <si>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</si>
  <si>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</si>
  <si>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</si>
  <si>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</si>
  <si>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</si>
  <si>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</si>
  <si>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</si>
  <si>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</si>
  <si>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</si>
  <si>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</si>
  <si>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</si>
  <si>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</si>
  <si>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</si>
  <si>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</si>
  <si>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</si>
  <si>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</si>
  <si>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</si>
  <si>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</si>
  <si>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</si>
  <si>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</si>
  <si>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</si>
  <si>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</si>
  <si>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</si>
  <si>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</si>
  <si>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</si>
  <si>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</si>
  <si>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</si>
  <si>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</si>
  <si>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</si>
  <si>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</si>
  <si>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</si>
  <si>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</si>
  <si>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</si>
  <si>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</si>
  <si>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</si>
  <si>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</si>
  <si>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</si>
  <si>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</si>
  <si>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</si>
  <si>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</si>
  <si>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</si>
  <si>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</si>
  <si>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</si>
  <si>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</si>
  <si>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</si>
  <si>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</si>
  <si>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</si>
  <si>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</si>
  <si>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</si>
  <si>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</si>
  <si>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</si>
  <si>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</si>
  <si>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</si>
  <si>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</si>
  <si>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</si>
  <si>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</si>
  <si>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</si>
  <si>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</si>
  <si>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</si>
  <si>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</si>
  <si>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</si>
  <si>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</si>
  <si>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</si>
  <si>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</si>
  <si>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</si>
  <si>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</si>
  <si>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</si>
  <si>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</si>
  <si>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</si>
  <si>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</si>
  <si>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</si>
  <si>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</si>
  <si>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</si>
  <si>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</si>
  <si>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</si>
  <si>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</si>
  <si>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</si>
  <si>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</si>
  <si>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</si>
  <si>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</si>
  <si>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</si>
  <si>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</si>
  <si>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</si>
  <si>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</si>
  <si>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</si>
  <si>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</si>
  <si>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</si>
  <si>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</si>
  <si>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</si>
  <si>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</si>
  <si>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</si>
  <si>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</si>
  <si>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</si>
  <si>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</si>
  <si>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</si>
  <si>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</si>
  <si>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</si>
  <si>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</si>
  <si>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</si>
  <si>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</si>
  <si>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</si>
  <si>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</si>
  <si>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</si>
  <si>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</si>
  <si>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</si>
  <si>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</si>
  <si>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</si>
  <si>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</si>
  <si>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</si>
  <si>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</si>
  <si>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</si>
  <si>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</si>
  <si>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</si>
  <si>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</si>
  <si>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</si>
  <si>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</si>
  <si>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</si>
  <si>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</si>
  <si>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</si>
  <si>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</si>
  <si>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</si>
  <si>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</si>
  <si>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</si>
  <si>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</si>
  <si>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</si>
  <si>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</si>
  <si>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</si>
  <si>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</si>
  <si>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</si>
  <si>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</si>
  <si>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</si>
  <si>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</si>
  <si>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</si>
  <si>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</si>
  <si>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</si>
  <si>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</si>
  <si>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</si>
  <si>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</si>
  <si>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</si>
  <si>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</si>
  <si>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</si>
  <si>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</si>
  <si>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</si>
  <si>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</si>
  <si>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</si>
  <si>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</si>
  <si>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</si>
  <si>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</si>
  <si>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</si>
  <si>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</si>
  <si>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</si>
  <si>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</si>
  <si>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</si>
  <si>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</si>
  <si>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</si>
  <si>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</si>
  <si>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</si>
  <si>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</si>
  <si>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</si>
  <si>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</si>
  <si>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</si>
  <si>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</si>
  <si>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</si>
  <si>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</si>
  <si>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</si>
  <si>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</si>
  <si>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</si>
  <si>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</si>
  <si>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</si>
  <si>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</si>
  <si>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</si>
  <si>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</si>
  <si>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</si>
  <si>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</si>
  <si>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</si>
  <si>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</si>
  <si>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</si>
  <si>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</si>
  <si>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</si>
  <si>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</si>
  <si>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</si>
  <si>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</si>
  <si>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</si>
  <si>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</si>
  <si>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</si>
  <si>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</si>
  <si>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</si>
  <si>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</si>
  <si>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</si>
  <si>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</si>
  <si>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</si>
  <si>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</si>
  <si>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</si>
  <si>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</si>
  <si>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</si>
  <si>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</si>
  <si>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</si>
  <si>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</si>
  <si>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</si>
  <si>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</si>
  <si>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</si>
  <si>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</si>
  <si>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</si>
  <si>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</si>
  <si>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</si>
  <si>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</si>
  <si>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</si>
  <si>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</si>
  <si>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</si>
  <si>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</si>
  <si>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</si>
  <si>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</si>
  <si>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</si>
  <si>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</si>
  <si>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</si>
  <si>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</si>
  <si>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</si>
  <si>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</si>
  <si>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</si>
  <si>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</si>
  <si>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</si>
  <si>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</si>
  <si>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</si>
  <si>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</si>
  <si>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</si>
  <si>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</si>
  <si>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</si>
  <si>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</si>
  <si>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</si>
  <si>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</si>
  <si>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</si>
  <si>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</si>
  <si>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</si>
  <si>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</si>
  <si>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</si>
  <si>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</si>
  <si>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</si>
  <si>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</si>
  <si>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</si>
  <si>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</si>
  <si>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</si>
  <si>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</si>
  <si>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</si>
  <si>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</si>
  <si>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</si>
  <si>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</si>
  <si>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</si>
  <si>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</si>
  <si>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</si>
  <si>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</si>
  <si>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</si>
  <si>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</si>
  <si>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</si>
  <si>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</si>
  <si>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</si>
  <si>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</si>
  <si>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</si>
  <si>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</si>
  <si>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</si>
  <si>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</si>
  <si>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</si>
  <si>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</si>
  <si>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</si>
  <si>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</si>
  <si>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</si>
  <si>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</si>
  <si>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</si>
  <si>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</si>
  <si>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</si>
  <si>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</si>
  <si>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</si>
  <si>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</si>
  <si>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</si>
  <si>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</si>
  <si>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</si>
  <si>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</si>
  <si>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</si>
  <si>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</si>
  <si>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</si>
  <si>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</si>
  <si>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</si>
  <si>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</si>
  <si>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</si>
  <si>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</si>
  <si>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</si>
  <si>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</si>
  <si>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</si>
  <si>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</si>
  <si>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</si>
  <si>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</si>
  <si>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</si>
  <si>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</si>
  <si>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</si>
  <si>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</si>
  <si>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</si>
  <si>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</si>
  <si>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</si>
  <si>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</si>
  <si>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</si>
  <si>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</si>
  <si>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</si>
  <si>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</si>
  <si>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</si>
  <si>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</si>
  <si>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</si>
  <si>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</si>
  <si>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</si>
  <si>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</si>
  <si>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</si>
  <si>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</si>
  <si>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</si>
  <si>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</si>
  <si>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</si>
  <si>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</si>
  <si>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</si>
  <si>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</si>
  <si>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</si>
  <si>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</si>
  <si>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</si>
  <si>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</si>
  <si>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</si>
  <si>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</si>
  <si>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</si>
  <si>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</si>
  <si>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</si>
  <si>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</si>
  <si>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</si>
  <si>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</si>
  <si>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</si>
  <si>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</si>
  <si>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</si>
  <si>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</si>
  <si>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</si>
  <si>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</si>
  <si>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</si>
  <si>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</si>
  <si>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</si>
  <si>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</si>
  <si>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</si>
  <si>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</si>
  <si>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</si>
  <si>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</si>
  <si>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</si>
  <si>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</si>
  <si>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</si>
  <si>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</si>
  <si>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</si>
  <si>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</si>
  <si>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</si>
  <si>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</si>
  <si>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</si>
  <si>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</si>
  <si>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</si>
  <si>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</si>
  <si>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</si>
  <si>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</si>
  <si>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</si>
  <si>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</si>
  <si>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</si>
  <si>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</si>
  <si>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</si>
  <si>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</si>
  <si>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</si>
  <si>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</si>
  <si>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</si>
  <si>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</si>
  <si>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</si>
  <si>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</si>
  <si>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</si>
  <si>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</si>
  <si>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</si>
  <si>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</si>
  <si>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</si>
  <si>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</si>
  <si>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</si>
  <si>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</si>
  <si>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</si>
  <si>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</si>
  <si>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</si>
  <si>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</si>
  <si>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</si>
  <si>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</si>
  <si>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</si>
  <si>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</si>
  <si>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</si>
  <si>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</si>
  <si>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</si>
  <si>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</si>
  <si>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</si>
  <si>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</si>
  <si>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</si>
  <si>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</si>
  <si>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</si>
  <si>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</si>
  <si>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</si>
  <si>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</si>
  <si>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</si>
  <si>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</si>
  <si>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</si>
  <si>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</si>
  <si>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</si>
  <si>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</si>
  <si>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</si>
  <si>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</si>
  <si>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</si>
  <si>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</si>
  <si>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</si>
  <si>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</si>
  <si>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</si>
  <si>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</si>
  <si>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</si>
  <si>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</si>
  <si>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</si>
  <si>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</si>
  <si>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</si>
  <si>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</si>
  <si>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</si>
  <si>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</si>
  <si>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</si>
  <si>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</si>
  <si>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</si>
  <si>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</si>
  <si>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</si>
  <si>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</si>
  <si>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</si>
  <si>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</si>
  <si>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</si>
  <si>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</si>
  <si>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</si>
  <si>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</si>
  <si>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</si>
  <si>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</si>
  <si>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</si>
  <si>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</si>
  <si>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</si>
  <si>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</si>
  <si>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</si>
  <si>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</si>
  <si>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</si>
  <si>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</si>
  <si>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</si>
  <si>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</si>
  <si>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</si>
  <si>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</si>
  <si>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</si>
  <si>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</si>
  <si>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</si>
  <si>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</si>
  <si>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</si>
  <si>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</si>
  <si>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</si>
  <si>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</si>
  <si>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</si>
  <si>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</si>
  <si>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</si>
  <si>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</si>
  <si>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</si>
  <si>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</si>
  <si>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</si>
  <si>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</si>
  <si>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</si>
  <si>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</si>
  <si>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</si>
  <si>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</si>
  <si>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</si>
  <si>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</si>
  <si>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</si>
  <si>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</si>
  <si>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</si>
  <si>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</si>
  <si>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</si>
  <si>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</si>
  <si>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</si>
  <si>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</si>
  <si>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</si>
  <si>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</si>
  <si>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</si>
  <si>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</si>
  <si>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</si>
  <si>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</si>
  <si>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</si>
  <si>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</si>
  <si>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</si>
  <si>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</si>
  <si>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</si>
  <si>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</si>
  <si>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</si>
  <si>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</si>
  <si>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</si>
  <si>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</si>
  <si>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</si>
  <si>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</si>
  <si>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</si>
  <si>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</si>
  <si>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</si>
  <si>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</si>
  <si>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</si>
  <si>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</si>
  <si>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</si>
  <si>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</si>
  <si>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</si>
  <si>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</si>
  <si>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</si>
  <si>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</si>
  <si>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</si>
  <si>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</si>
  <si>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</si>
  <si>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</si>
  <si>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</si>
  <si>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</si>
  <si>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</si>
  <si>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</si>
  <si>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</si>
  <si>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</si>
  <si>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</si>
  <si>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</si>
  <si>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</si>
  <si>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</si>
  <si>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</si>
  <si>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</si>
  <si>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</si>
  <si>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</si>
  <si>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</si>
  <si>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</si>
  <si>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</si>
  <si>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</si>
  <si>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</si>
  <si>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</si>
  <si>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</si>
  <si>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</si>
  <si>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</si>
  <si>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</si>
  <si>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</si>
  <si>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</si>
  <si>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</si>
  <si>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</si>
  <si>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</si>
  <si>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</si>
  <si>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</si>
  <si>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</si>
  <si>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</si>
  <si>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</si>
  <si>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</si>
  <si>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</si>
  <si>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</si>
  <si>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</si>
  <si>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</si>
  <si>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</si>
  <si>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</si>
  <si>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</si>
  <si>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</si>
  <si>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</si>
  <si>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</si>
  <si>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</si>
  <si>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</si>
  <si>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</si>
  <si>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</si>
  <si>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</si>
  <si>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</si>
  <si>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</si>
  <si>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</si>
  <si>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</si>
  <si>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</si>
  <si>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</si>
  <si>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</si>
  <si>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</si>
  <si>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</si>
  <si>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</si>
  <si>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</si>
  <si>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</si>
  <si>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</si>
  <si>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</si>
  <si>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</si>
  <si>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</si>
  <si>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</si>
  <si>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</si>
  <si>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</si>
  <si>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</si>
  <si>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</si>
  <si>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</si>
  <si>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</si>
  <si>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</si>
  <si>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</si>
  <si>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</si>
  <si>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</si>
  <si>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</si>
  <si>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</si>
  <si>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</si>
  <si>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</si>
  <si>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</si>
  <si>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</si>
  <si>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</si>
  <si>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</si>
  <si>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</si>
  <si>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</si>
  <si>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</si>
  <si>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</si>
  <si>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</si>
  <si>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</si>
  <si>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</si>
  <si>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</si>
  <si>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</si>
  <si>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</si>
  <si>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</si>
  <si>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</si>
  <si>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</si>
  <si>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</si>
  <si>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</si>
  <si>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</si>
  <si>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</si>
  <si>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</si>
  <si>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</si>
  <si>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</si>
  <si>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</si>
  <si>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</si>
  <si>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</si>
  <si>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</si>
  <si>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</si>
  <si>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</si>
  <si>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</si>
  <si>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</si>
  <si>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</si>
  <si>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</si>
  <si>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</si>
  <si>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</si>
  <si>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</si>
  <si>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</si>
  <si>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</si>
  <si>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</si>
  <si>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</si>
  <si>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</si>
  <si>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</si>
  <si>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</si>
  <si>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</si>
  <si>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</si>
  <si>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</si>
  <si>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</si>
  <si>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</si>
  <si>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</si>
  <si>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</si>
  <si>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</si>
  <si>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</si>
  <si>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</si>
  <si>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</si>
  <si>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</si>
  <si>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</si>
  <si>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</si>
  <si>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</si>
  <si>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</si>
  <si>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</si>
  <si>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</si>
  <si>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</si>
  <si>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</si>
  <si>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</si>
  <si>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</si>
  <si>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</si>
  <si>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</si>
  <si>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</si>
  <si>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</si>
  <si>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</si>
  <si>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</si>
  <si>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</si>
  <si>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</si>
  <si>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</si>
  <si>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</si>
  <si>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</si>
  <si>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</si>
  <si>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</si>
  <si>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</si>
  <si>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</si>
  <si>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</si>
  <si>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</si>
  <si>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</si>
  <si>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</si>
  <si>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</si>
  <si>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</si>
  <si>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</si>
  <si>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</si>
  <si>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</si>
  <si>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</si>
  <si>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</si>
  <si>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</si>
  <si>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</si>
  <si>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</si>
  <si>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</si>
  <si>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</si>
  <si>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</si>
  <si>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</si>
  <si>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</si>
  <si>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</si>
  <si>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</si>
  <si>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</si>
  <si>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</si>
  <si>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</si>
  <si>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</si>
  <si>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</si>
  <si>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</si>
  <si>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</si>
  <si>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</si>
  <si>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</si>
  <si>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</si>
  <si>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</si>
  <si>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</si>
  <si>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</si>
  <si>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</si>
  <si>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</si>
  <si>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</si>
  <si>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</si>
  <si>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</si>
  <si>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</si>
  <si>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</si>
  <si>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</si>
  <si>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</si>
  <si>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</si>
  <si>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</si>
  <si>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</si>
  <si>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</si>
  <si>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</si>
  <si>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</si>
  <si>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</si>
  <si>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</si>
  <si>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</si>
  <si>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</si>
  <si>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</si>
  <si>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</si>
  <si>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</si>
  <si>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</si>
  <si>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</si>
  <si>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</si>
  <si>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</si>
  <si>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</si>
  <si>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</si>
  <si>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</si>
  <si>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</si>
  <si>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</si>
  <si>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</si>
  <si>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</si>
  <si>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</si>
  <si>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</si>
  <si>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</si>
  <si>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</si>
  <si>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</si>
  <si>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</si>
  <si>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</si>
  <si>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</si>
  <si>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</si>
  <si>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</si>
  <si>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</si>
  <si>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</si>
  <si>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</si>
  <si>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</si>
  <si>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</si>
  <si>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</si>
  <si>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</si>
  <si>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</si>
  <si>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</si>
  <si>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</si>
  <si>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</si>
  <si>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</si>
  <si>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</si>
  <si>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</si>
  <si>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</si>
  <si>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</si>
  <si>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</si>
  <si>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</si>
  <si>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</si>
  <si>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</si>
  <si>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</si>
  <si>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</si>
  <si>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</si>
  <si>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</si>
  <si>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</si>
  <si>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</si>
  <si>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</si>
  <si>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</si>
  <si>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</si>
  <si>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</si>
  <si>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</si>
  <si>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</si>
  <si>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</si>
  <si>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</si>
  <si>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</si>
  <si>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</si>
  <si>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</si>
  <si>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</si>
  <si>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</si>
  <si>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</si>
  <si>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</si>
  <si>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</si>
  <si>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</si>
  <si>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</si>
  <si>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</si>
  <si>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</si>
  <si>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</si>
  <si>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</si>
  <si>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</si>
  <si>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</si>
  <si>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</si>
  <si>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</si>
  <si>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</si>
  <si>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</si>
  <si>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</si>
  <si>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</si>
  <si>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</si>
  <si>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</si>
  <si>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</si>
  <si>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</si>
  <si>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</si>
  <si>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</si>
  <si>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</si>
  <si>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</si>
  <si>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</si>
  <si>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</si>
  <si>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</si>
  <si>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</si>
  <si>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</si>
  <si>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</si>
  <si>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</si>
  <si>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</si>
  <si>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</si>
  <si>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</si>
  <si>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</si>
  <si>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</si>
  <si>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</si>
  <si>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</si>
  <si>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</si>
  <si>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</si>
  <si>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</si>
  <si>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</si>
  <si>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</si>
  <si>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</si>
  <si>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</si>
  <si>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</si>
  <si>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</si>
  <si>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</si>
  <si>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</si>
  <si>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</si>
  <si>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</si>
  <si>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</si>
  <si>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</si>
  <si>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</si>
  <si>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</si>
  <si>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</si>
  <si>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</si>
  <si>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</si>
  <si>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</si>
  <si>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</si>
  <si>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</si>
  <si>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</si>
  <si>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</si>
  <si>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</si>
  <si>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</si>
  <si>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</si>
  <si>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</si>
  <si>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</si>
  <si>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</si>
  <si>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</si>
  <si>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</si>
  <si>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</si>
  <si>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</si>
  <si>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</si>
  <si>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</si>
  <si>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</si>
  <si>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</si>
  <si>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</si>
  <si>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</si>
  <si>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</si>
  <si>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</si>
  <si>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</si>
  <si>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</si>
  <si>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</si>
  <si>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</si>
  <si>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</si>
  <si>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</si>
  <si>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</si>
  <si>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</si>
  <si>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</si>
  <si>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</si>
  <si>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</si>
  <si>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</si>
  <si>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</si>
  <si>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</si>
  <si>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</si>
  <si>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</si>
  <si>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</si>
  <si>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</si>
  <si>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</si>
  <si>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</si>
  <si>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</si>
  <si>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</si>
  <si>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</si>
  <si>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</si>
  <si>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</si>
  <si>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</si>
  <si>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</si>
  <si>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</si>
  <si>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</si>
  <si>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</si>
  <si>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</si>
  <si>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</si>
  <si>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</si>
  <si>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</si>
  <si>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</si>
  <si>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</si>
  <si>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</si>
  <si>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</si>
  <si>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</si>
  <si>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</si>
  <si>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</si>
  <si>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</si>
  <si>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</si>
  <si>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</si>
  <si>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</si>
  <si>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</si>
  <si>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</si>
  <si>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</si>
  <si>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</si>
  <si>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</si>
  <si>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</si>
  <si>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</si>
  <si>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</si>
  <si>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</si>
  <si>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</si>
  <si>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</si>
  <si>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</si>
  <si>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</si>
  <si>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</si>
  <si>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</si>
  <si>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</si>
  <si>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</si>
  <si>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</si>
  <si>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</si>
  <si>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</si>
  <si>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</si>
  <si>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</si>
  <si>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</si>
  <si>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</si>
  <si>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</si>
  <si>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</si>
  <si>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</si>
  <si>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</si>
  <si>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</si>
  <si>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</si>
  <si>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</si>
  <si>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</si>
  <si>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</si>
  <si>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</si>
  <si>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</si>
  <si>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</si>
  <si>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</si>
  <si>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</si>
  <si>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</si>
  <si>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</si>
  <si>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</si>
  <si>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</si>
  <si>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</si>
  <si>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</si>
  <si>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</si>
  <si>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</si>
  <si>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</si>
  <si>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</si>
  <si>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</si>
  <si>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</si>
  <si>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</si>
  <si>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</si>
  <si>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</si>
  <si>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</si>
  <si>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</si>
  <si>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</si>
  <si>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</si>
  <si>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</si>
  <si>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</si>
  <si>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</si>
  <si>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</si>
  <si>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</si>
  <si>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</si>
  <si>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</si>
  <si>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</si>
  <si>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</si>
  <si>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</si>
  <si>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</si>
  <si>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</si>
  <si>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</si>
  <si>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</si>
  <si>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</si>
  <si>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</si>
  <si>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</si>
  <si>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</si>
  <si>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</si>
  <si>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</si>
  <si>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</si>
  <si>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</si>
  <si>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</si>
  <si>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</si>
  <si>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</si>
  <si>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</si>
  <si>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</si>
  <si>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</si>
  <si>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</si>
  <si>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</si>
  <si>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</si>
  <si>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</si>
  <si>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</si>
  <si>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</si>
  <si>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</si>
  <si>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</si>
  <si>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</si>
  <si>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</si>
  <si>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</si>
  <si>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</si>
  <si>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</si>
  <si>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</si>
  <si>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</si>
  <si>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</si>
  <si>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</si>
  <si>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</si>
  <si>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</si>
  <si>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</si>
  <si>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</si>
  <si>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</si>
  <si>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</si>
  <si>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</si>
  <si>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</si>
  <si>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</si>
  <si>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</si>
  <si>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</si>
  <si>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</si>
  <si>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</si>
  <si>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</si>
  <si>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</si>
  <si>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</si>
  <si>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</si>
  <si>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</si>
  <si>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</si>
  <si>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</si>
  <si>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</si>
  <si>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</si>
  <si>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</si>
  <si>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</si>
  <si>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</si>
  <si>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</si>
  <si>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</si>
  <si>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</si>
  <si>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</si>
  <si>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</si>
  <si>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</si>
  <si>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</si>
  <si>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</si>
  <si>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</si>
  <si>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</si>
  <si>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</si>
  <si>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</si>
  <si>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</si>
  <si>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</si>
  <si>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</si>
  <si>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</si>
  <si>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</si>
  <si>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</si>
  <si>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</si>
  <si>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</si>
  <si>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</si>
  <si>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</si>
  <si>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</si>
  <si>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</si>
  <si>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</si>
  <si>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</si>
  <si>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</si>
  <si>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</si>
  <si>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</si>
  <si>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</si>
  <si>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</si>
  <si>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</si>
  <si>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</si>
  <si>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</si>
  <si>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</si>
  <si>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</si>
  <si>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</si>
  <si>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</si>
  <si>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</si>
  <si>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</si>
  <si>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</si>
  <si>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</si>
  <si>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</si>
  <si>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</si>
  <si>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</si>
  <si>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</si>
  <si>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</si>
  <si>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</si>
  <si>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</si>
  <si>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</si>
  <si>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</si>
  <si>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</si>
  <si>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</si>
  <si>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</si>
  <si>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</si>
  <si>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</si>
  <si>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</si>
  <si>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</si>
  <si>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</si>
  <si>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</si>
  <si>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</si>
  <si>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</si>
  <si>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</si>
  <si>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</si>
  <si>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</si>
  <si>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</si>
  <si>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</si>
  <si>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</si>
  <si>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</si>
  <si>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</si>
  <si>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</si>
  <si>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</si>
  <si>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</si>
  <si>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</si>
  <si>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</si>
  <si>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</si>
  <si>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</si>
  <si>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</si>
  <si>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</si>
  <si>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</si>
  <si>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</si>
  <si>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</si>
  <si>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</si>
  <si>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</si>
  <si>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</si>
  <si>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</si>
  <si>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</si>
  <si>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</si>
  <si>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</si>
  <si>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</si>
  <si>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</si>
  <si>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</si>
  <si>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</si>
  <si>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</si>
  <si>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</si>
  <si>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</si>
  <si>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</si>
  <si>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</si>
  <si>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</si>
  <si>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</si>
  <si>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</si>
  <si>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</si>
  <si>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</si>
  <si>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</si>
  <si>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</si>
  <si>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</si>
  <si>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</si>
  <si>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</si>
  <si>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</si>
  <si>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</si>
  <si>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</si>
  <si>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</si>
  <si>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</si>
  <si>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</si>
  <si>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</si>
  <si>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</si>
  <si>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</si>
  <si>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</si>
  <si>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</si>
  <si>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</si>
  <si>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</si>
  <si>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</si>
  <si>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</si>
  <si>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</si>
  <si>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</si>
  <si>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</si>
  <si>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</si>
  <si>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</si>
  <si>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</si>
  <si>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</si>
  <si>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</si>
  <si>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</si>
  <si>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</si>
  <si>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</si>
  <si>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</si>
  <si>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</si>
  <si>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</si>
  <si>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</si>
  <si>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</si>
  <si>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</si>
  <si>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</si>
  <si>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</si>
  <si>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</si>
  <si>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</si>
  <si>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</si>
  <si>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</si>
  <si>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</si>
  <si>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</si>
  <si>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</si>
  <si>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</si>
  <si>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</si>
  <si>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</si>
  <si>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</si>
  <si>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</si>
  <si>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</si>
  <si>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</si>
  <si>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</si>
  <si>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</si>
  <si>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</si>
  <si>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</si>
  <si>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</si>
  <si>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</si>
  <si>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</si>
  <si>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</si>
  <si>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</si>
  <si>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</si>
  <si>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</si>
  <si>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</si>
  <si>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</si>
  <si>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</si>
  <si>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</si>
  <si>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</si>
  <si>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</si>
  <si>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</si>
  <si>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</si>
  <si>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</si>
  <si>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</si>
  <si>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</si>
  <si>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</si>
  <si>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</si>
  <si>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</si>
  <si>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</si>
  <si>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</si>
  <si>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</si>
  <si>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</si>
  <si>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</si>
  <si>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</si>
  <si>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</si>
  <si>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</si>
  <si>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</si>
  <si>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</si>
  <si>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</si>
  <si>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</si>
  <si>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</si>
  <si>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</si>
  <si>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</si>
  <si>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</si>
  <si>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</si>
  <si>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</si>
  <si>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</si>
  <si>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</si>
  <si>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</si>
  <si>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</si>
  <si>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</si>
  <si>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</si>
  <si>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</si>
  <si>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</si>
  <si>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</si>
  <si>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</si>
  <si>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</si>
  <si>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</si>
  <si>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</si>
  <si>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</si>
  <si>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</si>
  <si>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</si>
  <si>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</si>
  <si>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</si>
  <si>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</si>
  <si>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</si>
  <si>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</si>
  <si>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</si>
  <si>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</si>
  <si>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</si>
  <si>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</si>
  <si>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</si>
  <si>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</si>
  <si>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</si>
  <si>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</si>
  <si>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</si>
  <si>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</si>
  <si>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</si>
  <si>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</si>
  <si>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</si>
  <si>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</si>
  <si>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</si>
  <si>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</si>
  <si>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</si>
  <si>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</si>
  <si>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</si>
  <si>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</si>
  <si>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</si>
  <si>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</si>
  <si>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</si>
  <si>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</si>
  <si>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</si>
  <si>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</si>
  <si>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</si>
  <si>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</si>
  <si>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</si>
  <si>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</si>
  <si>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</si>
  <si>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</si>
  <si>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</si>
  <si>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</si>
  <si>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</si>
  <si>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</si>
  <si>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</si>
  <si>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</si>
  <si>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</si>
  <si>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</si>
  <si>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</si>
  <si>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</si>
  <si>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</si>
  <si>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</si>
  <si>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</si>
  <si>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</si>
  <si>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</si>
  <si>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</si>
  <si>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</si>
  <si>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</si>
  <si>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</si>
  <si>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</si>
  <si>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</si>
  <si>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</si>
  <si>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</si>
  <si>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</si>
  <si>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</si>
  <si>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</si>
  <si>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</si>
  <si>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</si>
  <si>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</si>
  <si>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</si>
  <si>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</si>
  <si>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</si>
  <si>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</si>
  <si>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</si>
  <si>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</si>
  <si>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</si>
  <si>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</si>
  <si>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</si>
  <si>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</si>
  <si>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</si>
  <si>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</si>
  <si>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</si>
  <si>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</si>
  <si>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</si>
  <si>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</si>
  <si>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</si>
  <si>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</si>
  <si>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</si>
  <si>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</si>
  <si>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</si>
  <si>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</si>
  <si>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</si>
  <si>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</si>
  <si>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</si>
  <si>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</si>
  <si>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</si>
  <si>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</si>
  <si>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</si>
  <si>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</si>
  <si>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</si>
  <si>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</si>
  <si>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</si>
  <si>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</si>
  <si>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</si>
  <si>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</si>
  <si>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</si>
  <si>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</si>
  <si>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</si>
  <si>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</si>
  <si>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</si>
  <si>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</si>
  <si>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</si>
  <si>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</si>
  <si>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</si>
  <si>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</si>
  <si>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</si>
  <si>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</si>
  <si>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</si>
  <si>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</si>
  <si>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</si>
  <si>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</si>
  <si>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</si>
  <si>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</si>
  <si>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</si>
  <si>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</si>
  <si>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</si>
  <si>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</si>
  <si>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</si>
  <si>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</si>
  <si>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</si>
  <si>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</si>
  <si>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</si>
  <si>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</si>
  <si>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</si>
  <si>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</si>
  <si>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</si>
  <si>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</si>
  <si>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</si>
  <si>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</si>
  <si>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</si>
  <si>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</si>
  <si>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</si>
  <si>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</si>
  <si>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</si>
  <si>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</si>
  <si>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</si>
  <si>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</si>
  <si>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</si>
  <si>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</si>
  <si>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</si>
  <si>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</si>
  <si>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</si>
  <si>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</si>
  <si>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</si>
  <si>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</si>
  <si>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</si>
  <si>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</si>
  <si>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</si>
  <si>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</si>
  <si>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</si>
  <si>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</si>
  <si>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</si>
  <si>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</si>
  <si>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</si>
  <si>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</si>
  <si>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</si>
  <si>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</si>
  <si>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</si>
  <si>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</si>
  <si>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</si>
  <si>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</si>
  <si>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</si>
  <si>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</si>
  <si>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</si>
  <si>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</si>
  <si>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</si>
  <si>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</si>
  <si>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</si>
  <si>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</si>
  <si>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</si>
  <si>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</si>
  <si>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</si>
  <si>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</si>
  <si>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</si>
  <si>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</si>
  <si>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</si>
  <si>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</si>
  <si>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</si>
  <si>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</si>
  <si>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</si>
  <si>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</si>
  <si>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</si>
  <si>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</si>
  <si>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</si>
  <si>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</si>
  <si>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</si>
  <si>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</si>
  <si>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</si>
  <si>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</si>
  <si>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</si>
  <si>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</si>
  <si>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</si>
  <si>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</si>
  <si>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</si>
  <si>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</si>
  <si>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</si>
  <si>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</si>
  <si>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</si>
  <si>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</si>
  <si>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</si>
  <si>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</si>
  <si>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</si>
  <si>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</si>
  <si>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</si>
  <si>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</si>
  <si>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</si>
  <si>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</si>
  <si>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</si>
  <si>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</si>
  <si>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</si>
  <si>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</si>
  <si>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</si>
  <si>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</si>
  <si>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</si>
  <si>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</si>
  <si>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</si>
  <si>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</si>
  <si>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</si>
  <si>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</si>
  <si>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</si>
  <si>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</si>
  <si>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</si>
  <si>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</si>
  <si>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</si>
  <si>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</si>
  <si>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</si>
  <si>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</si>
  <si>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</si>
  <si>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</si>
  <si>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</si>
  <si>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</si>
  <si>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</si>
  <si>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</si>
  <si>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</si>
  <si>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</si>
  <si>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</si>
  <si>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</si>
  <si>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</si>
  <si>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</si>
  <si>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</si>
  <si>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</si>
  <si>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</si>
  <si>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</si>
  <si>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</si>
  <si>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</si>
  <si>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</si>
  <si>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</si>
  <si>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</si>
  <si>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</si>
  <si>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</si>
  <si>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</si>
  <si>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</si>
  <si>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</si>
  <si>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</si>
  <si>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</si>
  <si>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</si>
  <si>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</si>
  <si>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</si>
  <si>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</si>
  <si>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</si>
  <si>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</si>
  <si>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</si>
  <si>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</si>
  <si>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</si>
  <si>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</si>
  <si>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</si>
  <si>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</si>
  <si>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</si>
  <si>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</si>
  <si>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</si>
  <si>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</si>
  <si>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</si>
  <si>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</si>
  <si>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</si>
  <si>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</si>
  <si>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</si>
  <si>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</si>
  <si>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</si>
  <si>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</si>
  <si>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</si>
  <si>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</si>
  <si>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</si>
  <si>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</si>
  <si>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</si>
  <si>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</si>
  <si>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</si>
  <si>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</si>
  <si>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</si>
  <si>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</si>
  <si>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</si>
  <si>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</si>
  <si>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</si>
  <si>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</si>
  <si>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</si>
  <si>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</si>
  <si>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</si>
  <si>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</si>
  <si>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</si>
  <si>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</si>
  <si>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</si>
  <si>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</si>
  <si>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</si>
  <si>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</si>
  <si>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</si>
  <si>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</si>
  <si>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</si>
  <si>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</si>
  <si>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</si>
  <si>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</si>
  <si>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</si>
  <si>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</si>
  <si>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</si>
  <si>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</si>
  <si>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</si>
  <si>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</si>
  <si>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</si>
  <si>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</si>
  <si>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</si>
  <si>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</si>
  <si>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</si>
  <si>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</si>
  <si>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</si>
  <si>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</si>
  <si>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</si>
  <si>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</si>
  <si>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</si>
  <si>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</si>
  <si>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</si>
  <si>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</si>
  <si>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</si>
  <si>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</si>
  <si>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</si>
  <si>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</si>
  <si>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</si>
  <si>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</si>
  <si>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</si>
  <si>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</si>
  <si>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</si>
  <si>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</si>
  <si>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</si>
  <si>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</si>
  <si>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</si>
  <si>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</si>
  <si>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</si>
  <si>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</si>
  <si>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</si>
  <si>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</si>
  <si>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</si>
  <si>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</si>
  <si>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</si>
  <si>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</si>
  <si>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</si>
  <si>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</si>
  <si>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</si>
  <si>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</si>
  <si>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</si>
  <si>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</si>
  <si>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</si>
  <si>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</si>
  <si>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</si>
  <si>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</si>
  <si>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</si>
  <si>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</si>
  <si>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</si>
  <si>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</si>
  <si>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</si>
  <si>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</si>
  <si>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</si>
  <si>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</si>
  <si>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</si>
  <si>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</si>
  <si>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</si>
  <si>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</si>
  <si>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</si>
  <si>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</si>
  <si>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</si>
  <si>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</si>
  <si>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</si>
  <si>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</si>
  <si>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</si>
  <si>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</si>
  <si>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</si>
  <si>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</si>
  <si>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</si>
  <si>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</si>
  <si>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</si>
  <si>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</si>
  <si>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</si>
  <si>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</si>
  <si>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</si>
  <si>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</si>
  <si>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</si>
  <si>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</si>
  <si>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</si>
  <si>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</si>
  <si>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</si>
  <si>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</si>
  <si>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</si>
  <si>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</si>
  <si>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</si>
  <si>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</si>
  <si>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</si>
  <si>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</si>
  <si>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</si>
  <si>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</si>
  <si>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</si>
  <si>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</si>
  <si>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</si>
  <si>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</si>
  <si>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</si>
  <si>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</si>
  <si>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</si>
  <si>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</si>
  <si>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</si>
  <si>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</si>
  <si>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</si>
  <si>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</si>
  <si>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</si>
  <si>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</si>
  <si>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</si>
  <si>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</si>
  <si>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</si>
  <si>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</si>
  <si>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</si>
  <si>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</si>
  <si>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</si>
  <si>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</si>
  <si>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</si>
  <si>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</si>
  <si>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</si>
  <si>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</si>
  <si>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</si>
  <si>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</si>
  <si>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</si>
  <si>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</si>
  <si>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</si>
  <si>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</si>
  <si>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</si>
  <si>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</si>
  <si>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</si>
  <si>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</si>
  <si>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</si>
  <si>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</si>
  <si>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</si>
  <si>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</si>
  <si>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</si>
  <si>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</si>
  <si>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</si>
  <si>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</si>
  <si>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</si>
  <si>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</si>
  <si>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</si>
  <si>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</si>
  <si>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</si>
  <si>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</si>
  <si>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</si>
  <si>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</si>
  <si>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</si>
  <si>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</si>
  <si>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</si>
  <si>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</si>
  <si>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</si>
  <si>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</si>
  <si>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</si>
  <si>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</si>
  <si>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</si>
  <si>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</si>
  <si>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</si>
  <si>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</si>
  <si>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</si>
  <si>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</si>
  <si>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</si>
  <si>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</si>
  <si>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</si>
  <si>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</si>
  <si>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</si>
  <si>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</si>
  <si>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</si>
  <si>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</si>
  <si>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</si>
  <si>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</si>
  <si>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</si>
  <si>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</si>
  <si>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</si>
  <si>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</si>
  <si>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</si>
  <si>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</si>
  <si>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</si>
  <si>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</si>
  <si>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</si>
  <si>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</si>
  <si>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</si>
  <si>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</si>
  <si>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</si>
  <si>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</si>
  <si>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</si>
  <si>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</si>
  <si>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</si>
  <si>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</si>
  <si>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</si>
  <si>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</si>
  <si>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</si>
  <si>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</si>
  <si>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</si>
  <si>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</si>
  <si>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</si>
  <si>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</si>
  <si>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</si>
  <si>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</si>
  <si>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</si>
  <si>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</si>
  <si>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</si>
  <si>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</si>
  <si>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</si>
  <si>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</si>
  <si>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</si>
  <si>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</si>
  <si>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</si>
  <si>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</si>
  <si>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</si>
  <si>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</si>
  <si>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</si>
  <si>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</si>
  <si>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</si>
  <si>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</si>
  <si>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</si>
  <si>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</si>
  <si>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</si>
  <si>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</si>
  <si>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</si>
  <si>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</si>
  <si>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</si>
  <si>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</si>
  <si>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</si>
  <si>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</si>
  <si>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</si>
  <si>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</si>
  <si>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</si>
  <si>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</si>
  <si>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</si>
  <si>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</si>
  <si>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</si>
  <si>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</si>
  <si>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</si>
  <si>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</si>
  <si>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</si>
  <si>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</si>
  <si>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</si>
  <si>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</si>
  <si>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</si>
  <si>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</si>
  <si>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</si>
  <si>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</si>
  <si>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</si>
  <si>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</si>
  <si>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</si>
  <si>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</si>
  <si>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</si>
  <si>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</si>
  <si>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</si>
  <si>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</si>
  <si>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</si>
  <si>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</si>
  <si>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</si>
  <si>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</si>
  <si>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</si>
  <si>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</si>
  <si>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</si>
  <si>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</si>
  <si>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</si>
  <si>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</si>
  <si>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</si>
  <si>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</si>
  <si>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</si>
  <si>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</si>
  <si>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</si>
  <si>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</si>
  <si>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</si>
  <si>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</si>
  <si>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</si>
  <si>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</si>
  <si>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</si>
  <si>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</si>
  <si>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</si>
  <si>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</si>
  <si>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</si>
  <si>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</si>
  <si>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</si>
  <si>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</si>
  <si>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</si>
  <si>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</si>
  <si>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</si>
  <si>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</si>
  <si>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</si>
  <si>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</si>
  <si>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</si>
  <si>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</si>
  <si>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</si>
  <si>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</si>
  <si>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</si>
  <si>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</si>
  <si>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</si>
  <si>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</si>
  <si>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</si>
  <si>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</si>
  <si>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</si>
  <si>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</si>
  <si>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</si>
  <si>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</si>
  <si>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</si>
  <si>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</si>
  <si>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</si>
  <si>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</si>
  <si>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</si>
  <si>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</si>
  <si>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</si>
  <si>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</si>
  <si>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</si>
  <si>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</si>
  <si>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</si>
  <si>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</si>
  <si>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</si>
  <si>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</si>
  <si>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</si>
  <si>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</si>
  <si>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</si>
  <si>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</si>
  <si>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</si>
  <si>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</si>
  <si>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</si>
  <si>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</si>
  <si>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</si>
  <si>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</si>
  <si>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</si>
  <si>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</si>
  <si>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</si>
  <si>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</si>
  <si>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</si>
  <si>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</si>
  <si>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</si>
  <si>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</si>
  <si>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</si>
  <si>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</si>
  <si>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</si>
  <si>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</si>
  <si>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</si>
  <si>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</si>
  <si>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</si>
  <si>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</si>
  <si>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</si>
  <si>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</si>
  <si>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</si>
  <si>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</si>
  <si>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</si>
  <si>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</si>
  <si>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</si>
  <si>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</si>
  <si>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</si>
  <si>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</si>
  <si>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</si>
  <si>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</si>
  <si>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</si>
  <si>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</si>
  <si>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</si>
  <si>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</si>
  <si>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</si>
  <si>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</si>
  <si>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</si>
  <si>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</si>
  <si>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</si>
  <si>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</si>
  <si>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</si>
  <si>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</si>
  <si>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</si>
  <si>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</si>
  <si>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</si>
  <si>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</si>
  <si>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</si>
  <si>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</si>
  <si>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</si>
  <si>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</si>
  <si>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</si>
  <si>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</si>
  <si>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</si>
  <si>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</si>
  <si>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</si>
  <si>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</si>
  <si>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</si>
  <si>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</si>
  <si>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</si>
  <si>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</si>
  <si>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</si>
  <si>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</si>
  <si>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</si>
  <si>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</si>
  <si>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</si>
  <si>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</si>
  <si>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</si>
  <si>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</si>
  <si>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</si>
  <si>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</si>
  <si>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</si>
  <si>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</si>
  <si>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</si>
  <si>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</si>
  <si>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</si>
  <si>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</si>
  <si>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</si>
  <si>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</si>
  <si>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</si>
  <si>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</si>
  <si>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</si>
  <si>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</si>
  <si>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</si>
  <si>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</si>
  <si>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</si>
  <si>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</si>
  <si>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</si>
  <si>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</si>
  <si>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</si>
  <si>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</si>
  <si>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</si>
  <si>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</si>
  <si>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</si>
  <si>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</si>
  <si>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</si>
  <si>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</si>
  <si>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</si>
  <si>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</si>
  <si>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</si>
  <si>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</si>
  <si>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</si>
  <si>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</si>
  <si>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</si>
  <si>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</si>
  <si>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</si>
  <si>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</si>
  <si>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</si>
  <si>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</si>
  <si>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</si>
  <si>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</si>
  <si>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</si>
  <si>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</si>
  <si>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</si>
  <si>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</si>
  <si>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</si>
  <si>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</si>
  <si>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</si>
  <si>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</si>
  <si>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</si>
  <si>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</si>
  <si>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</si>
  <si>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</si>
  <si>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</si>
  <si>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</si>
  <si>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</si>
  <si>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</si>
  <si>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</si>
  <si>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</si>
  <si>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</si>
  <si>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</si>
  <si>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</si>
  <si>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</si>
  <si>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</si>
  <si>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</si>
  <si>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</si>
  <si>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</si>
  <si>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</si>
  <si>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</si>
  <si>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</si>
  <si>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</si>
  <si>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</si>
  <si>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</si>
  <si>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</si>
  <si>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</si>
  <si>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</si>
  <si>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</si>
  <si>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</si>
  <si>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</si>
  <si>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</si>
  <si>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</si>
  <si>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</si>
  <si>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</si>
  <si>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</si>
  <si>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</si>
  <si>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</si>
  <si>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</si>
  <si>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</si>
  <si>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</si>
  <si>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</si>
  <si>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</si>
  <si>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</si>
  <si>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</si>
  <si>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</si>
  <si>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</si>
  <si>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</si>
  <si>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</si>
  <si>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</si>
  <si>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</si>
  <si>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</si>
  <si>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</si>
  <si>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</si>
  <si>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</si>
  <si>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</si>
  <si>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</si>
  <si>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</si>
  <si>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</si>
  <si>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</si>
  <si>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</si>
  <si>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</si>
  <si>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</si>
  <si>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</si>
  <si>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</si>
  <si>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</si>
  <si>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</si>
  <si>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</si>
  <si>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</si>
  <si>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</si>
  <si>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</si>
  <si>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</si>
  <si>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</si>
  <si>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</si>
  <si>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</si>
  <si>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</si>
  <si>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</si>
  <si>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</si>
  <si>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</si>
  <si>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</si>
  <si>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</si>
  <si>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</si>
  <si>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</si>
  <si>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</si>
  <si>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</si>
  <si>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</si>
  <si>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</si>
  <si>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</si>
  <si>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</si>
  <si>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</si>
  <si>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</si>
  <si>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</si>
  <si>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</si>
  <si>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</si>
  <si>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</si>
  <si>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</si>
  <si>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</si>
  <si>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</si>
  <si>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</si>
  <si>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</si>
  <si>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</si>
  <si>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</si>
  <si>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</si>
  <si>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</si>
  <si>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</si>
  <si>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</si>
  <si>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</si>
  <si>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</si>
  <si>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</si>
  <si>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</si>
  <si>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</si>
  <si>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</si>
  <si>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</si>
  <si>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</si>
  <si>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</si>
  <si>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</si>
  <si>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</si>
  <si>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</si>
  <si>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</si>
  <si>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</si>
  <si>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</si>
  <si>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</si>
  <si>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</si>
  <si>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</si>
  <si>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</si>
  <si>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</si>
  <si>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</si>
  <si>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</si>
  <si>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</si>
  <si>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</si>
  <si>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</si>
  <si>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</si>
  <si>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</si>
  <si>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</si>
  <si>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</si>
  <si>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</si>
  <si>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</si>
  <si>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</si>
  <si>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</si>
  <si>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</si>
  <si>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</si>
  <si>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</si>
  <si>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</si>
  <si>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</si>
  <si>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</si>
  <si>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</si>
  <si>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</si>
  <si>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</si>
  <si>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</si>
  <si>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</si>
  <si>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</si>
  <si>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</si>
  <si>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</si>
  <si>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</si>
  <si>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</si>
  <si>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</si>
  <si>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</si>
  <si>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</si>
  <si>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</si>
  <si>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</si>
  <si>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</si>
  <si>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</si>
  <si>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</si>
  <si>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</si>
  <si>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</si>
  <si>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</si>
  <si>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</si>
  <si>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</si>
  <si>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</si>
  <si>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</si>
  <si>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</si>
  <si>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</si>
  <si>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</si>
  <si>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</si>
  <si>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</si>
  <si>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</si>
  <si>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</si>
  <si>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</si>
  <si>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</si>
  <si>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</si>
  <si>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</si>
  <si>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</si>
  <si>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</si>
  <si>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</si>
  <si>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</si>
  <si>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</si>
  <si>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</si>
  <si>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</si>
  <si>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</si>
  <si>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</si>
  <si>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</si>
  <si>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</si>
  <si>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</si>
  <si>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</si>
  <si>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</si>
  <si>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</si>
  <si>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</si>
  <si>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</si>
  <si>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</si>
  <si>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</si>
  <si>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</si>
  <si>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</si>
  <si>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</si>
  <si>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</si>
  <si>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</si>
  <si>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</si>
  <si>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</si>
  <si>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</si>
  <si>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</si>
  <si>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</si>
  <si>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</si>
  <si>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</si>
  <si>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</si>
  <si>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</si>
  <si>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</si>
  <si>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</si>
  <si>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</si>
  <si>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</si>
  <si>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</si>
  <si>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</si>
  <si>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</si>
  <si>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</si>
  <si>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</si>
  <si>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</si>
  <si>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</si>
  <si>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</si>
  <si>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</si>
  <si>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</si>
  <si>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</si>
  <si>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</si>
  <si>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</si>
  <si>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</si>
  <si>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</si>
  <si>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</si>
  <si>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</si>
  <si>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</si>
  <si>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</si>
  <si>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</si>
  <si>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</si>
  <si>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</si>
  <si>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</si>
  <si>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</si>
  <si>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</si>
  <si>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</si>
  <si>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</si>
  <si>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</si>
  <si>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</si>
  <si>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</si>
  <si>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</si>
  <si>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</si>
  <si>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</si>
  <si>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</si>
  <si>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</si>
  <si>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</si>
  <si>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</si>
  <si>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</si>
  <si>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</si>
  <si>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</si>
  <si>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</si>
  <si>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</si>
  <si>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</si>
  <si>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</si>
  <si>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</si>
  <si>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</si>
  <si>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</si>
  <si>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</si>
  <si>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</si>
  <si>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</si>
  <si>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</si>
  <si>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</si>
  <si>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</si>
  <si>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</si>
  <si>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</si>
  <si>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</si>
  <si>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</si>
  <si>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</si>
  <si>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</si>
  <si>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</si>
  <si>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</si>
  <si>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</si>
  <si>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</si>
  <si>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</si>
  <si>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</si>
  <si>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</si>
  <si>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</si>
  <si>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</si>
  <si>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</si>
  <si>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</si>
  <si>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</si>
  <si>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</si>
  <si>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</si>
  <si>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</si>
  <si>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</si>
  <si>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</si>
  <si>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</si>
  <si>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</si>
  <si>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</si>
  <si>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</si>
  <si>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</si>
  <si>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</si>
  <si>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</si>
  <si>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</si>
  <si>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</si>
  <si>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</si>
  <si>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</si>
  <si>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</si>
  <si>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</si>
  <si>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</si>
  <si>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</si>
  <si>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</si>
  <si>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</si>
  <si>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</si>
  <si>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</si>
  <si>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</si>
  <si>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</si>
  <si>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</si>
  <si>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</si>
  <si>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</si>
  <si>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</si>
  <si>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</si>
  <si>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</si>
  <si>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</si>
  <si>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</si>
  <si>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</si>
  <si>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</si>
  <si>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</si>
  <si>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</si>
  <si>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</si>
  <si>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</si>
  <si>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</si>
  <si>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</si>
  <si>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</si>
  <si>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</si>
  <si>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</si>
  <si>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</si>
  <si>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</si>
  <si>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</si>
  <si>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</si>
  <si>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</si>
  <si>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</si>
  <si>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</si>
  <si>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</si>
  <si>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</si>
  <si>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</si>
  <si>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</si>
  <si>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</si>
  <si>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</si>
  <si>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</si>
  <si>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</si>
  <si>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</si>
  <si>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</si>
  <si>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</si>
  <si>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</si>
  <si>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</si>
  <si>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</si>
  <si>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</si>
  <si>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</si>
  <si>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</si>
  <si>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</si>
  <si>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</si>
  <si>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</si>
  <si>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</si>
  <si>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</si>
  <si>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</si>
  <si>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</si>
  <si>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</si>
  <si>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</si>
  <si>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</si>
  <si>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</si>
  <si>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</si>
  <si>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</si>
  <si>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</si>
  <si>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</si>
  <si>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</si>
  <si>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</si>
  <si>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</si>
  <si>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</si>
  <si>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</si>
  <si>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</si>
  <si>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</si>
  <si>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</si>
  <si>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</si>
  <si>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</si>
  <si>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</si>
  <si>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</si>
  <si>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</si>
  <si>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</si>
  <si>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</si>
  <si>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</si>
  <si>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</si>
  <si>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</si>
  <si>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</si>
  <si>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</si>
  <si>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</si>
  <si>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</si>
  <si>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</si>
  <si>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</si>
  <si>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</si>
  <si>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</si>
  <si>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</si>
  <si>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</si>
  <si>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</si>
  <si>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</si>
  <si>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</si>
  <si>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</si>
  <si>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</si>
  <si>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</si>
  <si>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</si>
  <si>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</si>
  <si>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</si>
  <si>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</si>
  <si>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</si>
  <si>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</si>
  <si>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</si>
  <si>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</si>
  <si>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</si>
  <si>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</si>
  <si>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</si>
  <si>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</si>
  <si>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</si>
  <si>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</si>
  <si>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</si>
  <si>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</si>
  <si>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</si>
  <si>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</si>
  <si>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</si>
  <si>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</si>
  <si>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</si>
  <si>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</si>
  <si>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</si>
  <si>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</si>
  <si>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</si>
  <si>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</si>
  <si>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</si>
  <si>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</si>
  <si>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</si>
  <si>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</si>
  <si>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</si>
  <si>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</si>
  <si>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</si>
  <si>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</si>
  <si>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</si>
  <si>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</si>
  <si>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</si>
  <si>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</si>
  <si>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</si>
  <si>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</si>
  <si>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</si>
  <si>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</si>
  <si>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</si>
  <si>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</si>
  <si>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</si>
  <si>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</si>
  <si>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</si>
  <si>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</si>
  <si>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</si>
  <si>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</si>
  <si>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</si>
  <si>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</si>
  <si>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</si>
  <si>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</si>
  <si>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</si>
  <si>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</si>
  <si>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</si>
  <si>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</si>
  <si>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</si>
  <si>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</si>
  <si>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</si>
  <si>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</si>
  <si>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</si>
  <si>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</si>
  <si>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</si>
  <si>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</si>
  <si>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</si>
  <si>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</si>
  <si>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</si>
  <si>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</si>
  <si>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</si>
  <si>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</si>
  <si>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</si>
  <si>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</si>
  <si>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</si>
  <si>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</si>
  <si>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</si>
  <si>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</si>
  <si>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</si>
  <si>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</si>
  <si>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</si>
  <si>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</si>
  <si>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</si>
  <si>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</si>
  <si>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</si>
  <si>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</si>
  <si>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</si>
  <si>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</si>
  <si>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</si>
  <si>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</si>
  <si>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</si>
  <si>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</si>
  <si>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</si>
  <si>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</si>
  <si>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</si>
  <si>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</si>
  <si>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</si>
  <si>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</si>
  <si>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</si>
  <si>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</si>
  <si>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</si>
  <si>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</si>
  <si>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</si>
  <si>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</si>
  <si>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</si>
  <si>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</si>
  <si>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</si>
  <si>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</si>
  <si>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</si>
  <si>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</si>
  <si>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</si>
  <si>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</si>
  <si>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</si>
  <si>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</si>
  <si>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</si>
  <si>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</si>
  <si>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</si>
  <si>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</si>
  <si>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</si>
  <si>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</si>
  <si>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</si>
  <si>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</si>
  <si>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</si>
  <si>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</si>
  <si>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</si>
  <si>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</si>
  <si>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</si>
  <si>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</si>
  <si>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</si>
  <si>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</si>
  <si>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</si>
  <si>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</si>
  <si>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</si>
  <si>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</si>
  <si>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</si>
  <si>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</si>
  <si>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</si>
  <si>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</si>
  <si>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</si>
  <si>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</si>
  <si>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</si>
  <si>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</si>
  <si>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</si>
  <si>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</si>
  <si>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</si>
  <si>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</si>
  <si>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</si>
  <si>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</si>
  <si>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</si>
  <si>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</si>
  <si>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</si>
  <si>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</si>
  <si>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</si>
  <si>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</si>
  <si>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</si>
  <si>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</si>
  <si>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</si>
  <si>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</si>
  <si>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</si>
  <si>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</si>
  <si>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</si>
  <si>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</si>
  <si>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</si>
  <si>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</si>
  <si>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</si>
  <si>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</si>
  <si>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</si>
  <si>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</si>
  <si>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</si>
  <si>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</si>
  <si>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</si>
  <si>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</si>
  <si>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</si>
  <si>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</si>
  <si>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</si>
  <si>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</si>
  <si>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</si>
  <si>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</si>
  <si>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</si>
  <si>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</si>
  <si>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</si>
  <si>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</si>
  <si>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</si>
  <si>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</si>
  <si>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</si>
  <si>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</si>
  <si>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</si>
  <si>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</si>
  <si>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</si>
  <si>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</si>
  <si>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</si>
  <si>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</si>
  <si>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</si>
  <si>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</si>
  <si>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</si>
  <si>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</si>
  <si>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</si>
  <si>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</si>
  <si>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</si>
  <si>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</si>
  <si>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</si>
  <si>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</si>
  <si>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</si>
  <si>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</si>
  <si>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</si>
  <si>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</si>
  <si>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</si>
  <si>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</si>
  <si>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</si>
  <si>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</si>
  <si>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</si>
  <si>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</si>
  <si>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</si>
  <si>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</si>
  <si>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</si>
  <si>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</si>
  <si>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</si>
  <si>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</si>
  <si>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</si>
  <si>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</si>
  <si>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</si>
  <si>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</si>
  <si>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</si>
  <si>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</si>
  <si>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</si>
  <si>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</si>
  <si>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</si>
  <si>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</si>
  <si>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</si>
  <si>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</si>
  <si>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</si>
  <si>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</si>
  <si>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</si>
  <si>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</si>
  <si>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</si>
  <si>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</si>
  <si>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</si>
  <si>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</si>
  <si>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</si>
  <si>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</si>
  <si>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</si>
  <si>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</si>
  <si>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</si>
  <si>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</si>
  <si>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</si>
  <si>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</si>
  <si>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</si>
  <si>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</si>
  <si>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</si>
  <si>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</si>
  <si>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</si>
  <si>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</si>
  <si>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</si>
  <si>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</si>
  <si>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</si>
  <si>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</si>
  <si>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</si>
  <si>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</si>
  <si>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</si>
  <si>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</si>
  <si>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</si>
  <si>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</si>
  <si>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</si>
  <si>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</si>
  <si>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</si>
  <si>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</si>
  <si>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</si>
  <si>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</si>
  <si>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</si>
  <si>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</si>
  <si>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</si>
  <si>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</si>
  <si>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</si>
  <si>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</si>
  <si>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</si>
  <si>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</si>
  <si>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</si>
  <si>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</si>
  <si>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</si>
  <si>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</si>
  <si>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</si>
  <si>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</si>
  <si>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</si>
  <si>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</si>
  <si>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</si>
  <si>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</si>
  <si>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</si>
  <si>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</si>
  <si>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</si>
  <si>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</si>
  <si>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</si>
  <si>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</si>
  <si>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</si>
  <si>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</si>
  <si>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</si>
  <si>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</si>
  <si>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</si>
  <si>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</si>
  <si>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</si>
  <si>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</si>
  <si>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</si>
  <si>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</si>
  <si>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</si>
  <si>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</si>
  <si>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</si>
  <si>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</si>
  <si>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</si>
  <si>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</si>
  <si>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</si>
  <si>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</si>
  <si>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</si>
  <si>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</si>
  <si>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</si>
  <si>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</si>
  <si>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</si>
  <si>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</si>
  <si>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</si>
  <si>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</si>
  <si>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</si>
  <si>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</si>
  <si>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</si>
  <si>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</si>
  <si>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</si>
  <si>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</si>
  <si>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</si>
  <si>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</si>
  <si>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</si>
  <si>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</si>
  <si>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</si>
  <si>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</si>
  <si>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</si>
  <si>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</si>
  <si>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</si>
  <si>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</si>
  <si>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</si>
  <si>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</si>
  <si>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</si>
  <si>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</si>
  <si>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</si>
  <si>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</si>
  <si>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</si>
  <si>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</si>
  <si>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</si>
  <si>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</si>
  <si>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</si>
  <si>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</si>
  <si>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</si>
  <si>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</si>
  <si>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</si>
  <si>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</si>
  <si>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</si>
  <si>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</si>
  <si>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</si>
  <si>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</si>
  <si>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</si>
  <si>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</si>
  <si>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</si>
  <si>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</si>
  <si>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</si>
  <si>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</si>
  <si>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</si>
  <si>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</si>
  <si>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</si>
  <si>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</si>
  <si>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</si>
  <si>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</si>
  <si>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</si>
  <si>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</si>
  <si>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</si>
  <si>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</si>
  <si>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</si>
  <si>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</si>
  <si>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</si>
  <si>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</si>
  <si>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</si>
  <si>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</si>
  <si>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</si>
  <si>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</si>
  <si>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</si>
  <si>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</si>
  <si>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</si>
  <si>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</si>
  <si>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</si>
  <si>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</si>
  <si>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</si>
  <si>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</si>
  <si>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</si>
  <si>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</si>
  <si>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</si>
  <si>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</si>
  <si>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</si>
  <si>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</si>
  <si>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</si>
  <si>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</si>
  <si>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</si>
  <si>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</si>
  <si>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</si>
  <si>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</si>
  <si>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</si>
  <si>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</si>
  <si>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</si>
  <si>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</si>
  <si>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</si>
  <si>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</si>
  <si>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</si>
  <si>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</si>
  <si>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</si>
  <si>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</si>
  <si>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</si>
  <si>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</si>
  <si>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</si>
  <si>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</si>
  <si>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</si>
  <si>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</si>
  <si>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</si>
  <si>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</si>
  <si>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</si>
  <si>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</si>
  <si>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</si>
  <si>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</si>
  <si>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</si>
  <si>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</si>
  <si>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</si>
  <si>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</si>
  <si>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</si>
  <si>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</si>
  <si>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</si>
  <si>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</si>
  <si>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</si>
  <si>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</si>
  <si>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</si>
  <si>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</si>
  <si>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</si>
  <si>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</si>
  <si>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</si>
  <si>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</si>
  <si>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</si>
  <si>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</si>
  <si>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</si>
  <si>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</si>
  <si>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</si>
  <si>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</si>
  <si>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</si>
  <si>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</si>
  <si>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</si>
  <si>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</si>
  <si>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</si>
  <si>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</si>
  <si>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</si>
  <si>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</si>
  <si>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</si>
  <si>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</si>
  <si>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</si>
  <si>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</si>
  <si>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</si>
  <si>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</si>
  <si>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</si>
  <si>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</si>
  <si>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</si>
  <si>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</si>
  <si>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</si>
  <si>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</si>
  <si>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</si>
  <si>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</si>
  <si>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</si>
  <si>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</si>
  <si>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</si>
  <si>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</si>
  <si>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</si>
  <si>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</si>
  <si>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</si>
  <si>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</si>
  <si>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</si>
  <si>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</si>
  <si>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</si>
  <si>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</si>
  <si>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</si>
  <si>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</si>
  <si>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</si>
  <si>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</si>
  <si>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</si>
  <si>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</si>
  <si>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</si>
  <si>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</si>
  <si>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</si>
  <si>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</si>
  <si>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</si>
  <si>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</si>
  <si>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</si>
  <si>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</si>
  <si>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</si>
  <si>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</si>
  <si>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</si>
  <si>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</si>
  <si>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</si>
  <si>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</si>
  <si>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</si>
  <si>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</si>
  <si>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</si>
  <si>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</si>
  <si>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</si>
  <si>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</si>
  <si>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</si>
  <si>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</si>
  <si>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</si>
  <si>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</si>
  <si>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</si>
  <si>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</si>
  <si>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</si>
  <si>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</si>
  <si>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</si>
  <si>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</si>
  <si>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</si>
  <si>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</si>
  <si>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</si>
  <si>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</si>
  <si>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</si>
  <si>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</si>
  <si>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</si>
  <si>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</si>
  <si>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</si>
  <si>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</si>
  <si>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</si>
  <si>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</si>
  <si>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</si>
  <si>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</si>
  <si>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</si>
  <si>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</si>
  <si>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</si>
  <si>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</si>
  <si>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</si>
  <si>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</si>
  <si>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</si>
  <si>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</si>
  <si>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</si>
  <si>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</si>
  <si>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</si>
  <si>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</si>
  <si>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</si>
  <si>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</si>
  <si>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</si>
  <si>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</si>
  <si>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</si>
  <si>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</si>
  <si>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</si>
  <si>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</si>
  <si>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</si>
  <si>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</si>
  <si>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</si>
  <si>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</si>
  <si>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</si>
  <si>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</si>
  <si>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</si>
  <si>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</si>
  <si>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</si>
  <si>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</si>
  <si>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</si>
  <si>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</si>
  <si>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</si>
  <si>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</si>
  <si>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</si>
  <si>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</si>
  <si>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</si>
  <si>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</si>
  <si>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</si>
  <si>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</si>
  <si>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</si>
  <si>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</si>
  <si>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</si>
  <si>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</si>
  <si>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</si>
  <si>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</si>
  <si>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</si>
  <si>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</si>
  <si>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</si>
  <si>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</si>
  <si>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</si>
  <si>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</si>
  <si>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</si>
  <si>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</si>
  <si>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</si>
  <si>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</si>
  <si>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</si>
  <si>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</si>
  <si>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</si>
  <si>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</si>
  <si>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</si>
  <si>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</si>
  <si>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</si>
  <si>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</si>
  <si>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</si>
  <si>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</si>
  <si>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</si>
  <si>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</si>
  <si>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</si>
  <si>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</si>
  <si>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</si>
  <si>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</si>
  <si>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</si>
  <si>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</si>
  <si>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</si>
  <si>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</si>
  <si>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</si>
  <si>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</si>
  <si>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</si>
  <si>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</si>
  <si>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</si>
  <si>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</si>
  <si>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</si>
  <si>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</si>
  <si>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</si>
  <si>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</si>
  <si>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</si>
  <si>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</si>
  <si>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</si>
  <si>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</si>
  <si>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</si>
  <si>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</si>
  <si>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</si>
  <si>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</si>
  <si>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</si>
  <si>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</si>
  <si>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</si>
  <si>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</si>
  <si>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</si>
  <si>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</si>
  <si>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</si>
  <si>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</si>
  <si>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</si>
  <si>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</si>
  <si>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</si>
  <si>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</si>
  <si>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</si>
  <si>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</si>
  <si>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</si>
  <si>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</si>
  <si>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</si>
  <si>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</si>
  <si>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</si>
  <si>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</si>
  <si>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</si>
  <si>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</si>
  <si>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</si>
  <si>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</si>
  <si>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</si>
  <si>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</si>
  <si>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</si>
  <si>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</si>
  <si>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</si>
  <si>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</si>
  <si>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</si>
  <si>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</si>
  <si>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</si>
  <si>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</si>
  <si>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</si>
  <si>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</si>
  <si>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</si>
  <si>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</si>
  <si>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</si>
  <si>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</si>
  <si>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</si>
  <si>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</si>
  <si>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</si>
  <si>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</si>
  <si>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</si>
  <si>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</si>
  <si>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</si>
  <si>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</si>
  <si>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</si>
  <si>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</si>
  <si>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</si>
  <si>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</si>
  <si>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</si>
  <si>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</si>
  <si>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</si>
  <si>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</si>
  <si>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</si>
  <si>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</si>
  <si>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</si>
  <si>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</si>
  <si>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</si>
  <si>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</si>
  <si>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</si>
  <si>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</si>
  <si>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</si>
  <si>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</si>
  <si>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</si>
  <si>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</si>
  <si>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</si>
  <si>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</si>
  <si>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</si>
  <si>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</si>
  <si>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</si>
  <si>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</si>
  <si>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</si>
  <si>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</si>
  <si>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</si>
  <si>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</si>
  <si>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</si>
  <si>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</si>
  <si>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</si>
  <si>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</si>
  <si>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</si>
  <si>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</si>
  <si>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</si>
  <si>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</si>
  <si>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</si>
  <si>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</si>
  <si>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</si>
  <si>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</si>
  <si>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</si>
  <si>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</si>
  <si>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</si>
  <si>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</si>
  <si>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</si>
  <si>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</si>
  <si>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</si>
  <si>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</si>
  <si>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</si>
  <si>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</si>
  <si>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</si>
  <si>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</si>
  <si>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</si>
  <si>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</si>
  <si>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</si>
  <si>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</si>
  <si>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</si>
  <si>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</si>
  <si>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</si>
  <si>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</si>
  <si>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</si>
  <si>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</si>
  <si>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</si>
  <si>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</si>
  <si>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</si>
  <si>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</si>
  <si>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</si>
  <si>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</si>
  <si>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</si>
  <si>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</si>
  <si>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</si>
  <si>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</si>
  <si>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</si>
  <si>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</si>
  <si>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</si>
  <si>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</si>
  <si>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</si>
  <si>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</si>
  <si>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</si>
  <si>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</si>
  <si>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</si>
  <si>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</si>
  <si>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</si>
  <si>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</si>
  <si>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</si>
  <si>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</si>
  <si>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</si>
  <si>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</si>
  <si>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</si>
  <si>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</si>
  <si>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</si>
  <si>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</si>
  <si>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</si>
  <si>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</si>
  <si>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</si>
  <si>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</si>
  <si>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</si>
  <si>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</si>
  <si>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</si>
  <si>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</si>
  <si>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</si>
  <si>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</si>
  <si>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</si>
  <si>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</si>
  <si>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</si>
  <si>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</si>
  <si>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</si>
  <si>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</si>
  <si>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</si>
  <si>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</si>
  <si>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</si>
  <si>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</si>
  <si>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</si>
  <si>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</si>
  <si>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</si>
  <si>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</si>
  <si>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</si>
  <si>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</si>
  <si>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</si>
  <si>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</si>
  <si>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</si>
  <si>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</si>
  <si>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</si>
  <si>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</si>
  <si>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</si>
  <si>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</si>
  <si>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</si>
  <si>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</si>
  <si>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</si>
  <si>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</si>
  <si>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</si>
  <si>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</si>
  <si>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</si>
  <si>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</si>
  <si>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</si>
  <si>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</si>
  <si>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</si>
  <si>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</si>
  <si>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</si>
  <si>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</si>
  <si>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</si>
  <si>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</si>
  <si>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</si>
  <si>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</si>
  <si>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</si>
  <si>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</si>
  <si>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</si>
  <si>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</si>
  <si>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</si>
  <si>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</si>
  <si>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</si>
  <si>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</si>
  <si>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</si>
  <si>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</si>
  <si>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</si>
  <si>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</si>
  <si>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</si>
  <si>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</si>
  <si>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</si>
  <si>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</si>
  <si>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</si>
  <si>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</si>
  <si>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</si>
  <si>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</si>
  <si>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</si>
  <si>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</si>
  <si>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</si>
  <si>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</si>
  <si>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</si>
  <si>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</si>
  <si>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</si>
  <si>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</si>
  <si>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</si>
  <si>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</si>
  <si>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</si>
  <si>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</si>
  <si>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</si>
  <si>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</si>
  <si>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</si>
  <si>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</si>
  <si>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</si>
  <si>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</si>
  <si>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</si>
  <si>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</si>
  <si>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</si>
  <si>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</si>
  <si>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</si>
  <si>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</si>
  <si>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</si>
  <si>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</si>
  <si>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</si>
  <si>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</si>
  <si>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</si>
  <si>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</si>
  <si>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</si>
  <si>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</si>
  <si>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</si>
  <si>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</si>
  <si>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</si>
  <si>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</si>
  <si>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</si>
  <si>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</si>
  <si>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</si>
  <si>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</si>
  <si>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</si>
  <si>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</si>
  <si>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</si>
  <si>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</si>
  <si>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</si>
  <si>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</si>
  <si>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</si>
  <si>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</si>
  <si>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</si>
  <si>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</si>
  <si>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</si>
  <si>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</si>
  <si>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</si>
  <si>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</si>
  <si>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</si>
  <si>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</si>
  <si>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</si>
  <si>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</si>
  <si>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</si>
  <si>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</si>
  <si>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</si>
  <si>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</si>
  <si>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</si>
  <si>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</si>
  <si>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</si>
  <si>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</si>
  <si>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</si>
  <si>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</si>
  <si>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</si>
  <si>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</si>
  <si>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</si>
  <si>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</si>
  <si>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</si>
  <si>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</si>
  <si>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</si>
  <si>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</si>
  <si>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</si>
  <si>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</si>
  <si>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</si>
  <si>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</si>
  <si>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</si>
  <si>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</si>
  <si>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</si>
  <si>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</si>
  <si>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</si>
  <si>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</si>
  <si>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</si>
  <si>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</si>
  <si>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</si>
  <si>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</si>
  <si>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</si>
  <si>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</si>
  <si>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</si>
  <si>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</si>
  <si>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</si>
  <si>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</si>
  <si>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</si>
  <si>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</si>
  <si>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</si>
  <si>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</si>
  <si>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</si>
  <si>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</si>
  <si>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</si>
  <si>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</si>
  <si>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</si>
  <si>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</si>
  <si>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</si>
  <si>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</si>
  <si>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</si>
  <si>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</si>
  <si>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</si>
  <si>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</si>
  <si>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</si>
  <si>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</si>
  <si>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</si>
  <si>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</si>
  <si>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</si>
  <si>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</si>
  <si>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</si>
  <si>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</si>
  <si>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</si>
  <si>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</si>
  <si>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</si>
  <si>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</si>
  <si>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</si>
  <si>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</si>
  <si>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</si>
  <si>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</si>
  <si>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</si>
  <si>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</si>
  <si>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</si>
  <si>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</si>
  <si>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</si>
  <si>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</si>
  <si>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</si>
  <si>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</si>
  <si>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</si>
  <si>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</si>
  <si>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</si>
  <si>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</si>
  <si>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</si>
  <si>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</si>
  <si>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</si>
  <si>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</si>
  <si>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</si>
  <si>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</si>
  <si>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</si>
  <si>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</si>
  <si>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</si>
  <si>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</si>
  <si>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</si>
  <si>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</si>
  <si>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</si>
  <si>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</si>
  <si>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</si>
  <si>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</si>
  <si>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</si>
  <si>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</si>
  <si>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</si>
  <si>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</si>
  <si>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</si>
  <si>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</si>
  <si>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</si>
  <si>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</si>
  <si>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</si>
  <si>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</si>
  <si>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</si>
  <si>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</si>
  <si>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</si>
  <si>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</si>
  <si>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</si>
  <si>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</si>
  <si>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</si>
  <si>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</si>
  <si>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</si>
  <si>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</si>
  <si>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</si>
  <si>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</si>
  <si>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</si>
  <si>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</si>
  <si>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</si>
  <si>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</si>
  <si>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</si>
  <si>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</si>
  <si>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</si>
  <si>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</si>
  <si>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</si>
  <si>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</si>
  <si>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</si>
  <si>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</si>
  <si>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</si>
  <si>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</si>
  <si>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</si>
  <si>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</si>
  <si>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</si>
  <si>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</si>
  <si>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</si>
  <si>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</si>
  <si>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</si>
  <si>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</si>
  <si>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</si>
  <si>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</si>
  <si>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</si>
  <si>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</si>
  <si>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</si>
  <si>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</si>
  <si>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</si>
  <si>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</si>
  <si>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</si>
  <si>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</si>
  <si>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</si>
  <si>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</si>
  <si>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</si>
  <si>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</si>
  <si>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</si>
  <si>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</si>
  <si>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</si>
  <si>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</si>
  <si>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</si>
  <si>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</si>
  <si>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</si>
  <si>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</si>
  <si>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</si>
  <si>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</si>
  <si>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</si>
  <si>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</si>
  <si>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</si>
  <si>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</si>
  <si>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</si>
  <si>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</si>
  <si>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</si>
  <si>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</si>
  <si>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</si>
  <si>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</si>
  <si>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</si>
  <si>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</si>
  <si>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</si>
  <si>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</si>
  <si>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</si>
  <si>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</si>
  <si>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</si>
  <si>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</si>
  <si>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</si>
  <si>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</si>
  <si>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</si>
  <si>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</si>
  <si>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</si>
  <si>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</si>
  <si>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</si>
  <si>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</si>
  <si>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</si>
  <si>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</si>
  <si>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</si>
  <si>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</si>
  <si>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</si>
  <si>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</si>
  <si>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</si>
  <si>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</si>
  <si>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</si>
  <si>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</si>
  <si>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</si>
  <si>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</si>
  <si>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</si>
  <si>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</si>
  <si>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</si>
  <si>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</si>
  <si>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</si>
  <si>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</si>
  <si>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</si>
  <si>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</si>
  <si>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</si>
  <si>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</si>
  <si>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</si>
  <si>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</si>
  <si>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</si>
  <si>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</si>
  <si>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</si>
  <si>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</si>
  <si>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</si>
  <si>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</si>
  <si>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</si>
  <si>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</si>
  <si>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</si>
  <si>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</si>
  <si>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</si>
  <si>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</si>
  <si>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</si>
  <si>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</si>
  <si>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</si>
  <si>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</si>
  <si>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</si>
  <si>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</si>
  <si>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</si>
  <si>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</si>
  <si>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</si>
  <si>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</si>
  <si>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</si>
  <si>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</si>
  <si>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</si>
  <si>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</si>
  <si>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</si>
  <si>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</si>
  <si>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</si>
  <si>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</si>
  <si>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</si>
  <si>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</si>
  <si>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</si>
  <si>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</si>
  <si>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</si>
  <si>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</si>
  <si>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</si>
  <si>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</si>
  <si>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</si>
  <si>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</si>
  <si>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</si>
  <si>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</si>
  <si>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</si>
  <si>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</si>
  <si>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</si>
  <si>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</si>
  <si>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</si>
  <si>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</si>
  <si>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</si>
  <si>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</si>
  <si>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</si>
  <si>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</si>
  <si>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</si>
  <si>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</si>
  <si>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</si>
  <si>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</si>
  <si>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</si>
  <si>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</si>
  <si>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</si>
  <si>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</si>
  <si>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</si>
  <si>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</si>
  <si>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</si>
  <si>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</si>
  <si>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</si>
  <si>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</si>
  <si>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</si>
  <si>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</si>
  <si>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</si>
  <si>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</si>
  <si>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</si>
  <si>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</si>
  <si>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</si>
  <si>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</si>
  <si>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</si>
  <si>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</si>
  <si>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</si>
  <si>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</si>
  <si>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</si>
  <si>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</si>
  <si>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</si>
  <si>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</si>
  <si>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</si>
  <si>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</si>
  <si>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</si>
  <si>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</si>
  <si>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</si>
  <si>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</si>
  <si>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</si>
  <si>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</si>
  <si>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</si>
  <si>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</si>
  <si>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</si>
  <si>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</si>
  <si>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</si>
  <si>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</si>
  <si>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</si>
  <si>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</si>
  <si>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</si>
  <si>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</si>
  <si>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</si>
  <si>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</si>
  <si>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</si>
  <si>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</si>
  <si>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</si>
  <si>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</si>
  <si>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</si>
  <si>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</si>
  <si>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</si>
  <si>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</si>
  <si>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</si>
  <si>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</si>
  <si>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</si>
  <si>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</si>
  <si>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</si>
  <si>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</si>
  <si>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</si>
  <si>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</si>
  <si>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</si>
  <si>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</si>
  <si>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</si>
  <si>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</si>
  <si>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</si>
  <si>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</si>
  <si>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</si>
  <si>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</si>
  <si>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</si>
  <si>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</si>
  <si>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</si>
  <si>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</si>
  <si>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</si>
  <si>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</si>
  <si>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</si>
  <si>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</si>
  <si>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</si>
  <si>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</si>
  <si>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</si>
  <si>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</si>
  <si>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</si>
  <si>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</si>
  <si>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</si>
  <si>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</si>
  <si>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</si>
  <si>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</si>
  <si>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</si>
  <si>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</si>
  <si>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</si>
  <si>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</si>
  <si>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</si>
  <si>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</si>
  <si>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</si>
  <si>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</si>
  <si>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</si>
  <si>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</si>
  <si>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</si>
  <si>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</si>
  <si>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</si>
  <si>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</si>
  <si>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</si>
  <si>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</si>
  <si>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</si>
  <si>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</si>
  <si>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</si>
  <si>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</si>
  <si>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</si>
  <si>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</si>
  <si>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</si>
  <si>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</si>
  <si>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</si>
  <si>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</si>
  <si>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</si>
  <si>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</si>
  <si>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</si>
  <si>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</si>
  <si>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</si>
  <si>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</si>
  <si>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</si>
  <si>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</si>
  <si>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</si>
  <si>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</si>
  <si>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</si>
  <si>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</si>
  <si>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</si>
  <si>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</si>
  <si>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</si>
  <si>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</si>
  <si>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</si>
  <si>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</si>
  <si>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</si>
  <si>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</si>
  <si>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</si>
  <si>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</si>
  <si>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</si>
  <si>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</si>
  <si>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</si>
  <si>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</si>
  <si>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</si>
  <si>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</si>
  <si>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</si>
  <si>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</si>
  <si>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</si>
  <si>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</si>
  <si>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</si>
  <si>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</si>
  <si>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</si>
  <si>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</si>
  <si>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</si>
  <si>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</si>
  <si>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</si>
  <si>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</si>
  <si>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</si>
  <si>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</si>
  <si>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</si>
  <si>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</si>
  <si>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</si>
  <si>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</si>
  <si>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</si>
  <si>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</si>
  <si>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</si>
  <si>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</si>
  <si>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</si>
  <si>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</si>
  <si>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</si>
  <si>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</si>
  <si>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</si>
  <si>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</si>
  <si>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</si>
  <si>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</si>
  <si>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</si>
  <si>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</si>
  <si>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</si>
  <si>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</si>
  <si>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</si>
  <si>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</si>
  <si>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</si>
  <si>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</si>
  <si>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</si>
  <si>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</si>
  <si>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</si>
  <si>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</si>
  <si>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</si>
  <si>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</si>
  <si>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</si>
  <si>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</si>
  <si>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</si>
  <si>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</si>
  <si>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</si>
  <si>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</si>
  <si>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</si>
  <si>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</si>
  <si>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</si>
  <si>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</si>
  <si>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</si>
  <si>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</si>
  <si>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</si>
  <si>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</si>
  <si>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</si>
  <si>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</si>
  <si>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</si>
  <si>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</si>
  <si>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</si>
  <si>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</si>
  <si>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</si>
  <si>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</si>
  <si>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</si>
  <si>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</si>
  <si>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</si>
  <si>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</si>
  <si>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</si>
  <si>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</si>
  <si>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</si>
  <si>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</si>
  <si>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</si>
  <si>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</si>
  <si>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</si>
  <si>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</si>
  <si>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</si>
  <si>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</si>
  <si>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</si>
  <si>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</si>
  <si>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</si>
  <si>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</si>
  <si>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</si>
  <si>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</si>
  <si>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</si>
  <si>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</si>
  <si>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</si>
  <si>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</si>
  <si>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</si>
  <si>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</si>
  <si>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</si>
  <si>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</si>
  <si>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</si>
  <si>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</si>
  <si>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</si>
  <si>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</si>
  <si>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</si>
  <si>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</si>
  <si>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</si>
  <si>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</si>
  <si>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</si>
  <si>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</si>
  <si>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</si>
  <si>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</si>
  <si>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</si>
  <si>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</si>
  <si>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</si>
  <si>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</si>
  <si>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</si>
  <si>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</si>
  <si>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</si>
  <si>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</si>
  <si>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</si>
  <si>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</si>
  <si>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</si>
  <si>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</si>
  <si>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</si>
  <si>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</si>
  <si>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</si>
  <si>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</si>
  <si>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</si>
  <si>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</si>
  <si>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</si>
  <si>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</si>
  <si>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</si>
  <si>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</si>
  <si>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</si>
  <si>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</si>
  <si>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</si>
  <si>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</si>
  <si>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</si>
  <si>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</si>
  <si>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</si>
  <si>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</si>
  <si>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</si>
  <si>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</si>
  <si>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</si>
  <si>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</si>
  <si>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</si>
  <si>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</si>
  <si>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</si>
  <si>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</si>
  <si>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</si>
  <si>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</si>
  <si>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</si>
  <si>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</si>
  <si>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</si>
  <si>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</si>
  <si>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</si>
  <si>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</si>
  <si>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</si>
  <si>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</si>
  <si>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</si>
  <si>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</si>
  <si>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</si>
  <si>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</si>
  <si>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</si>
  <si>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</si>
  <si>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</si>
  <si>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</si>
  <si>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</si>
  <si>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</si>
  <si>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</si>
  <si>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</si>
  <si>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</si>
  <si>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</si>
  <si>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</si>
  <si>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</si>
  <si>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</si>
  <si>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</si>
  <si>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</si>
  <si>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</si>
  <si>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</si>
  <si>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</si>
  <si>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</si>
  <si>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</si>
  <si>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</si>
  <si>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</si>
  <si>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</si>
  <si>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</si>
  <si>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</si>
  <si>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</si>
  <si>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</si>
  <si>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</si>
  <si>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</si>
  <si>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</si>
  <si>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</si>
  <si>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</si>
  <si>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</si>
  <si>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</si>
  <si>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</si>
  <si>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</si>
  <si>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</si>
  <si>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</si>
  <si>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</si>
  <si>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</si>
  <si>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</si>
  <si>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</si>
  <si>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</si>
  <si>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</si>
  <si>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</si>
  <si>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</si>
  <si>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</si>
  <si>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</si>
  <si>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</si>
  <si>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</si>
  <si>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</si>
  <si>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</si>
  <si>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</si>
  <si>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</si>
  <si>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</si>
  <si>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</si>
  <si>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</si>
  <si>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</si>
  <si>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</si>
  <si>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</si>
  <si>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</si>
  <si>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</si>
  <si>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</si>
  <si>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</si>
  <si>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</si>
  <si>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</si>
  <si>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</si>
  <si>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</si>
  <si>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</si>
  <si>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</si>
  <si>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</si>
  <si>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</si>
  <si>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</si>
  <si>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</si>
  <si>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</si>
  <si>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</si>
  <si>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</si>
  <si>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</si>
  <si>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</si>
  <si>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</si>
  <si>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</si>
  <si>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</si>
  <si>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</si>
  <si>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</si>
  <si>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</si>
  <si>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</si>
  <si>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</si>
  <si>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</si>
  <si>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</si>
  <si>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</si>
  <si>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</si>
  <si>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</si>
  <si>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</si>
  <si>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</si>
  <si>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</si>
  <si>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</si>
  <si>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</si>
  <si>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</si>
  <si>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</si>
  <si>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</si>
  <si>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</si>
  <si>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</si>
  <si>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</si>
  <si>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</si>
  <si>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</si>
  <si>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</si>
  <si>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</si>
  <si>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</si>
  <si>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</si>
  <si>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</si>
  <si>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</si>
  <si>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</si>
  <si>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</si>
  <si>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</si>
  <si>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</si>
  <si>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</si>
  <si>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</si>
  <si>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</si>
  <si>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</si>
  <si>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</si>
  <si>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</si>
  <si>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</si>
  <si>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</si>
  <si>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</si>
  <si>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</si>
  <si>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</si>
  <si>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</si>
  <si>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</si>
  <si>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</si>
  <si>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</si>
  <si>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</si>
  <si>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</si>
  <si>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</si>
  <si>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</si>
  <si>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</si>
  <si>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</si>
  <si>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</si>
  <si>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</si>
  <si>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</si>
  <si>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</si>
  <si>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</si>
  <si>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</si>
  <si>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</si>
  <si>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</si>
  <si>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</si>
  <si>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</si>
  <si>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</si>
  <si>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</si>
  <si>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</si>
  <si>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</si>
  <si>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</si>
  <si>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</si>
  <si>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</si>
  <si>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</si>
  <si>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</si>
  <si>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</si>
  <si>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</si>
  <si>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</si>
  <si>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</si>
  <si>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</si>
  <si>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</si>
  <si>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</si>
  <si>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</si>
  <si>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</si>
  <si>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</si>
  <si>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</si>
  <si>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</si>
  <si>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</si>
  <si>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</si>
  <si>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</si>
  <si>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</si>
  <si>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</si>
  <si>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</si>
  <si>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</si>
  <si>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</si>
  <si>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</si>
  <si>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</si>
  <si>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</si>
  <si>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</si>
  <si>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</si>
  <si>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</si>
  <si>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</si>
  <si>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</si>
  <si>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</si>
  <si>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</si>
  <si>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</si>
  <si>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</si>
  <si>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</si>
  <si>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</si>
  <si>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</si>
  <si>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</si>
  <si>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</si>
  <si>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</si>
  <si>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</si>
  <si>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</si>
  <si>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</si>
  <si>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</si>
  <si>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</si>
  <si>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</si>
  <si>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</si>
  <si>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</si>
  <si>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</si>
  <si>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</si>
  <si>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</si>
  <si>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</si>
  <si>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</si>
  <si>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</si>
  <si>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</si>
  <si>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</si>
  <si>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</si>
  <si>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</si>
  <si>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</si>
  <si>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</si>
  <si>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</si>
  <si>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</si>
  <si>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</si>
  <si>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</si>
  <si>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</si>
  <si>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</si>
  <si>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</si>
  <si>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</si>
  <si>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</si>
  <si>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</si>
  <si>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</si>
  <si>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</si>
  <si>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</si>
  <si>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</si>
  <si>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</si>
  <si>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</si>
  <si>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</si>
  <si>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</si>
  <si>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</si>
  <si>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</si>
  <si>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</si>
  <si>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</si>
  <si>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</si>
  <si>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</si>
  <si>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</si>
  <si>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</si>
  <si>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</si>
  <si>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</si>
  <si>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</si>
  <si>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</si>
  <si>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</si>
  <si>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</si>
  <si>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</si>
  <si>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</si>
  <si>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</si>
  <si>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</si>
  <si>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</si>
  <si>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</si>
  <si>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</si>
  <si>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</si>
  <si>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</si>
  <si>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</si>
  <si>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</si>
  <si>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</si>
  <si>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</si>
  <si>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</si>
  <si>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</si>
  <si>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</si>
  <si>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</si>
  <si>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</si>
  <si>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</si>
  <si>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</si>
  <si>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</si>
  <si>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</si>
  <si>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</si>
  <si>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</si>
  <si>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</si>
  <si>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</si>
  <si>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</si>
  <si>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</si>
  <si>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</si>
  <si>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</si>
  <si>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</si>
  <si>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</si>
  <si>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</si>
  <si>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</si>
  <si>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</si>
  <si>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</si>
  <si>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</si>
  <si>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</si>
  <si>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</si>
  <si>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</si>
  <si>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</si>
  <si>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</si>
  <si>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</si>
  <si>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</si>
  <si>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</si>
  <si>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</si>
  <si>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</si>
  <si>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</si>
  <si>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</si>
  <si>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</si>
  <si>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</si>
  <si>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</si>
  <si>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</si>
  <si>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</si>
  <si>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</si>
  <si>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</si>
  <si>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</si>
  <si>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</si>
  <si>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</si>
  <si>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</si>
  <si>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</si>
  <si>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</si>
  <si>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</si>
  <si>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</si>
  <si>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</si>
  <si>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</si>
  <si>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</si>
  <si>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</si>
  <si>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</si>
  <si>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</si>
  <si>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</si>
  <si>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</si>
  <si>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</si>
  <si>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</si>
  <si>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</si>
  <si>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</si>
  <si>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</si>
  <si>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</si>
  <si>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</si>
  <si>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</si>
  <si>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</si>
  <si>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</si>
  <si>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</si>
  <si>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</si>
  <si>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</si>
  <si>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</si>
  <si>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</si>
  <si>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</si>
  <si>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</si>
  <si>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</si>
  <si>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</si>
  <si>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</si>
  <si>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</si>
  <si>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</si>
  <si>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</si>
  <si>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</si>
  <si>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</si>
  <si>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</si>
  <si>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</si>
  <si>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</si>
  <si>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</si>
  <si>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</si>
  <si>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</si>
  <si>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</si>
  <si>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</si>
  <si>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</si>
  <si>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</si>
  <si>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</si>
  <si>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</si>
  <si>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</si>
  <si>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</si>
  <si>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</si>
  <si>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</si>
  <si>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</si>
  <si>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</si>
  <si>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</si>
  <si>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</si>
  <si>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</si>
  <si>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</si>
  <si>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</si>
  <si>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</si>
  <si>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</si>
  <si>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</si>
  <si>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</si>
  <si>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</si>
  <si>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</si>
  <si>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</si>
  <si>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</si>
  <si>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</si>
  <si>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</si>
  <si>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</si>
  <si>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</si>
  <si>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</si>
  <si>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</si>
  <si>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</si>
  <si>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</si>
  <si>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</si>
  <si>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</si>
  <si>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</si>
  <si>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</si>
  <si>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</si>
  <si>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</si>
  <si>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</si>
  <si>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</si>
  <si>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</si>
  <si>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</si>
  <si>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</si>
  <si>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</si>
  <si>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</si>
  <si>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</si>
  <si>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</si>
  <si>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</si>
  <si>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</si>
  <si>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</si>
  <si>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</si>
  <si>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</si>
  <si>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</si>
  <si>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</si>
  <si>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</si>
  <si>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</si>
  <si>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</si>
  <si>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</si>
  <si>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</si>
  <si>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</si>
  <si>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</si>
  <si>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</si>
  <si>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</si>
  <si>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</si>
  <si>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</si>
  <si>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</si>
  <si>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</si>
  <si>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</si>
  <si>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</si>
  <si>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</si>
  <si>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</si>
  <si>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</si>
  <si>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</si>
  <si>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</si>
  <si>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</si>
  <si>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</si>
  <si>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</si>
  <si>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</si>
  <si>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</si>
  <si>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</si>
  <si>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</si>
  <si>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</si>
  <si>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</si>
  <si>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</si>
  <si>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</si>
  <si>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</si>
  <si>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</si>
  <si>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</si>
  <si>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</si>
  <si>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</si>
  <si>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</si>
  <si>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</si>
  <si>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</si>
  <si>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</si>
  <si>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</si>
  <si>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</si>
  <si>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</si>
  <si>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</si>
  <si>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</si>
  <si>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</si>
  <si>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</si>
  <si>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</si>
  <si>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</si>
  <si>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</si>
  <si>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</si>
  <si>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</si>
  <si>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</si>
  <si>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</si>
  <si>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</si>
  <si>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</si>
  <si>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</si>
  <si>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</si>
  <si>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</si>
  <si>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</si>
  <si>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</si>
  <si>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</si>
  <si>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</si>
  <si>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</si>
  <si>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</si>
  <si>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</si>
  <si>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</si>
  <si>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</si>
  <si>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</si>
  <si>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</si>
  <si>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</si>
  <si>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</si>
  <si>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</si>
  <si>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</si>
  <si>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</si>
  <si>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</si>
  <si>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</si>
  <si>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</si>
  <si>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</si>
  <si>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</si>
  <si>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</si>
  <si>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</si>
  <si>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</si>
  <si>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</si>
  <si>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</si>
  <si>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</si>
  <si>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</si>
  <si>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</si>
  <si>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</si>
  <si>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</si>
  <si>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</si>
  <si>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</si>
  <si>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</si>
  <si>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</si>
  <si>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</si>
  <si>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</si>
  <si>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</si>
  <si>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</si>
  <si>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</si>
  <si>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</si>
  <si>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</si>
  <si>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</si>
  <si>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</si>
  <si>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</si>
  <si>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</si>
  <si>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</si>
  <si>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</si>
  <si>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</si>
  <si>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</si>
  <si>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</si>
  <si>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</si>
  <si>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</si>
  <si>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</si>
  <si>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</si>
  <si>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</si>
  <si>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</si>
  <si>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</si>
  <si>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</si>
  <si>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</si>
  <si>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</si>
  <si>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</si>
  <si>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</si>
  <si>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</si>
  <si>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</si>
  <si>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</si>
  <si>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</si>
  <si>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</si>
  <si>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</si>
  <si>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</si>
  <si>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</si>
  <si>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</si>
  <si>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</si>
  <si>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</si>
  <si>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</si>
  <si>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</si>
  <si>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</si>
  <si>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</si>
  <si>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</si>
  <si>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</si>
  <si>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</si>
  <si>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</si>
  <si>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</si>
  <si>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</si>
  <si>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</si>
  <si>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</si>
  <si>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</si>
  <si>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</si>
  <si>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</si>
  <si>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</si>
  <si>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</si>
  <si>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</si>
  <si>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</si>
  <si>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</si>
  <si>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</si>
  <si>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</si>
  <si>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</si>
  <si>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</si>
  <si>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</si>
  <si>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</si>
  <si>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</si>
  <si>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</si>
  <si>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</si>
  <si>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</si>
  <si>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</si>
  <si>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</si>
  <si>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</si>
  <si>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</si>
  <si>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</si>
  <si>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</si>
  <si>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</si>
  <si>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</si>
  <si>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</si>
  <si>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</si>
  <si>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</si>
  <si>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</si>
  <si>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</si>
  <si>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</si>
  <si>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</si>
  <si>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</si>
  <si>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</si>
  <si>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</si>
  <si>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</si>
  <si>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</si>
  <si>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</si>
  <si>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</si>
  <si>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</si>
  <si>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</si>
  <si>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</si>
  <si>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</si>
  <si>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</si>
  <si>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</si>
  <si>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</si>
  <si>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</si>
  <si>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</si>
  <si>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</si>
  <si>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</si>
  <si>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</si>
  <si>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</si>
  <si>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</si>
  <si>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</si>
  <si>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</si>
  <si>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</si>
  <si>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</si>
  <si>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</si>
  <si>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</si>
  <si>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</si>
  <si>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</si>
  <si>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</si>
  <si>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</si>
  <si>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</si>
  <si>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</si>
  <si>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</si>
  <si>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</si>
  <si>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</si>
  <si>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</si>
  <si>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</si>
  <si>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</si>
  <si>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</si>
  <si>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</si>
  <si>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</si>
  <si>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</si>
  <si>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</si>
  <si>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</si>
  <si>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</si>
  <si>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</si>
  <si>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</si>
  <si>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</si>
  <si>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</si>
  <si>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</si>
  <si>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</si>
  <si>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</si>
  <si>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</si>
  <si>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</si>
  <si>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</si>
  <si>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</si>
  <si>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</si>
  <si>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</si>
  <si>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</si>
  <si>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</si>
  <si>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</si>
  <si>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</si>
  <si>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</si>
  <si>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</si>
  <si>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</si>
  <si>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</si>
  <si>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</si>
  <si>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</si>
  <si>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</si>
  <si>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</si>
  <si>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</si>
  <si>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</si>
  <si>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</si>
  <si>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</si>
  <si>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</si>
  <si>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</si>
  <si>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</si>
  <si>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</si>
  <si>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</si>
  <si>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</si>
  <si>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</si>
  <si>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</si>
  <si>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</si>
  <si>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</si>
  <si>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</si>
  <si>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</si>
  <si>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</si>
  <si>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</si>
  <si>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</si>
  <si>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</si>
  <si>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</si>
  <si>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</si>
  <si>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</si>
  <si>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</si>
  <si>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</si>
  <si>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</si>
  <si>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</si>
  <si>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</si>
  <si>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</si>
  <si>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</si>
  <si>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</si>
  <si>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</si>
  <si>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</si>
  <si>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</si>
  <si>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</si>
  <si>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</si>
  <si>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</si>
  <si>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</si>
  <si>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</si>
  <si>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</si>
  <si>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</si>
  <si>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</si>
  <si>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</si>
  <si>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</si>
  <si>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</si>
  <si>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</si>
  <si>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</si>
  <si>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</si>
  <si>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</si>
  <si>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</si>
  <si>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</si>
  <si>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</si>
  <si>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</si>
  <si>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</si>
  <si>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</si>
  <si>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</si>
  <si>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</si>
  <si>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</si>
  <si>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</si>
  <si>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</si>
  <si>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</si>
  <si>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</si>
  <si>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</si>
  <si>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</si>
  <si>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</si>
  <si>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</si>
  <si>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</si>
  <si>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</si>
  <si>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</si>
  <si>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</si>
  <si>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</si>
  <si>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</si>
  <si>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</si>
  <si>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</si>
  <si>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</si>
  <si>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</si>
  <si>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</si>
  <si>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</si>
  <si>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</si>
  <si>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</si>
  <si>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</si>
  <si>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</si>
  <si>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</si>
  <si>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</si>
  <si>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</si>
  <si>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</si>
  <si>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</si>
  <si>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</si>
  <si>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</si>
  <si>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</si>
  <si>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</si>
  <si>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</si>
  <si>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</si>
  <si>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</si>
  <si>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</si>
  <si>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</si>
  <si>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</si>
  <si>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</si>
  <si>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</si>
  <si>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</si>
  <si>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</si>
  <si>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</si>
  <si>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</si>
  <si>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</si>
  <si>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</si>
  <si>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</si>
  <si>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</si>
  <si>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</si>
  <si>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</si>
  <si>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</si>
  <si>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</si>
  <si>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</si>
  <si>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</si>
  <si>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</si>
  <si>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</si>
  <si>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</si>
  <si>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</si>
  <si>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</si>
  <si>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</si>
  <si>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</si>
  <si>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</si>
  <si>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</si>
  <si>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</si>
  <si>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</si>
  <si>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</si>
  <si>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</si>
  <si>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</si>
  <si>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</si>
  <si>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</si>
  <si>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</si>
  <si>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</si>
  <si>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</si>
  <si>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</si>
  <si>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</si>
  <si>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</si>
  <si>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</si>
  <si>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</si>
  <si>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</si>
  <si>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</si>
  <si>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</si>
  <si>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</si>
  <si>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</si>
  <si>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</si>
  <si>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</si>
  <si>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</si>
  <si>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</si>
  <si>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</si>
  <si>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</si>
  <si>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</si>
  <si>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</si>
  <si>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</si>
  <si>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</si>
  <si>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</si>
  <si>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</si>
  <si>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</si>
  <si>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</si>
  <si>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</si>
  <si>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</si>
  <si>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</si>
  <si>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</si>
  <si>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</si>
  <si>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</si>
  <si>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</si>
  <si>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</si>
  <si>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</si>
  <si>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</si>
  <si>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</si>
  <si>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</si>
  <si>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</si>
  <si>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</si>
  <si>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</si>
  <si>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</si>
  <si>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</si>
  <si>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</si>
  <si>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</si>
  <si>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</si>
  <si>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</si>
  <si>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</si>
  <si>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</si>
  <si>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</si>
  <si>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</si>
  <si>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</si>
  <si>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</si>
  <si>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</si>
  <si>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</si>
  <si>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</si>
  <si>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</si>
  <si>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</si>
  <si>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</si>
  <si>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</si>
  <si>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</si>
  <si>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</si>
  <si>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</si>
  <si>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</si>
  <si>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</si>
  <si>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</si>
  <si>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</si>
  <si>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</si>
  <si>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</si>
  <si>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</si>
  <si>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</si>
  <si>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</si>
  <si>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</si>
  <si>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</si>
  <si>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</si>
  <si>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</si>
  <si>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</si>
  <si>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</si>
  <si>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</si>
  <si>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</si>
  <si>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</si>
  <si>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</si>
  <si>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</si>
  <si>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</si>
  <si>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</si>
  <si>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</si>
  <si>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</si>
  <si>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</si>
  <si>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</si>
  <si>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</si>
  <si>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</si>
  <si>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</si>
  <si>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</si>
  <si>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</si>
  <si>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</si>
  <si>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</si>
  <si>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</si>
  <si>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</si>
  <si>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</si>
  <si>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</si>
  <si>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</si>
  <si>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</si>
  <si>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</si>
  <si>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</si>
  <si>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</si>
  <si>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</si>
  <si>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</si>
  <si>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</si>
  <si>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</si>
  <si>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</si>
  <si>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</si>
  <si>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</si>
  <si>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</si>
  <si>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</si>
  <si>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</si>
  <si>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</si>
  <si>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</si>
  <si>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</si>
  <si>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</si>
  <si>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</si>
  <si>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</si>
  <si>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</si>
  <si>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</si>
  <si>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</si>
  <si>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</si>
  <si>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</si>
  <si>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</si>
  <si>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</si>
  <si>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</si>
  <si>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</si>
  <si>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</si>
  <si>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</si>
  <si>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</si>
  <si>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</si>
  <si>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</si>
  <si>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</si>
  <si>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</si>
  <si>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</si>
  <si>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</si>
  <si>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</si>
  <si>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</si>
  <si>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</si>
  <si>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</si>
  <si>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</si>
  <si>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</si>
  <si>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</si>
  <si>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</si>
  <si>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</si>
  <si>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</si>
  <si>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</si>
  <si>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</si>
  <si>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</si>
  <si>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</si>
  <si>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</si>
  <si>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</si>
  <si>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</si>
  <si>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</si>
  <si>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</si>
  <si>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</si>
  <si>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</si>
  <si>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</si>
  <si>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</si>
  <si>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</si>
  <si>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</si>
  <si>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</si>
  <si>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</si>
  <si>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</si>
  <si>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</si>
  <si>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</si>
  <si>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</si>
  <si>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</si>
  <si>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</si>
  <si>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</si>
  <si>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</si>
  <si>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</si>
  <si>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</si>
  <si>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</si>
  <si>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</si>
  <si>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</si>
  <si>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</si>
  <si>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</si>
  <si>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</si>
  <si>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</si>
  <si>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</si>
  <si>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</si>
  <si>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</si>
  <si>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</si>
  <si>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</si>
  <si>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</si>
  <si>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</si>
  <si>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</si>
  <si>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</si>
  <si>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</si>
  <si>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</si>
  <si>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</si>
  <si>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</si>
  <si>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</si>
  <si>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</si>
  <si>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</si>
  <si>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</si>
  <si>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</si>
  <si>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</si>
  <si>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</si>
  <si>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</si>
  <si>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</si>
  <si>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</si>
  <si>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</si>
  <si>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</si>
  <si>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</si>
  <si>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</si>
  <si>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</si>
  <si>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</si>
  <si>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</si>
  <si>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</si>
  <si>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</si>
  <si>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</si>
  <si>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</si>
  <si>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</si>
  <si>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</si>
  <si>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</si>
  <si>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</si>
  <si>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</si>
  <si>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</si>
  <si>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</si>
  <si>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</si>
  <si>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</si>
  <si>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</si>
  <si>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</si>
  <si>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</si>
  <si>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</si>
  <si>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</si>
  <si>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</si>
  <si>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</si>
  <si>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</si>
  <si>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</si>
  <si>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</si>
  <si>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</si>
  <si>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</si>
  <si>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</si>
  <si>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</si>
  <si>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</si>
  <si>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</si>
  <si>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</si>
  <si>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</si>
  <si>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</si>
  <si>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</si>
  <si>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</si>
  <si>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</si>
  <si>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</si>
  <si>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</si>
  <si>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</si>
  <si>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</si>
  <si>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</si>
  <si>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</si>
  <si>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</si>
  <si>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</si>
  <si>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</si>
  <si>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</si>
  <si>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</si>
  <si>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</si>
  <si>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</si>
  <si>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</si>
  <si>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</si>
  <si>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</si>
  <si>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</si>
  <si>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</si>
  <si>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</si>
  <si>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</si>
  <si>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</si>
  <si>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</si>
  <si>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</si>
  <si>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</si>
  <si>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</si>
  <si>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</si>
  <si>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</si>
  <si>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</si>
  <si>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</si>
  <si>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</si>
  <si>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</si>
  <si>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</si>
  <si>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</si>
  <si>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</si>
  <si>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</si>
  <si>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</si>
  <si>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</si>
  <si>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</si>
  <si>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</si>
  <si>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</si>
  <si>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</si>
  <si>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</si>
  <si>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</si>
  <si>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</si>
  <si>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</si>
  <si>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</si>
  <si>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</si>
  <si>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</si>
  <si>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</si>
  <si>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</si>
  <si>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</si>
  <si>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</si>
  <si>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</si>
  <si>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</si>
  <si>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</si>
  <si>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</si>
  <si>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</si>
  <si>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</si>
  <si>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</si>
  <si>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</si>
  <si>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</si>
  <si>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</si>
  <si>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</si>
  <si>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</si>
  <si>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</si>
  <si>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</si>
  <si>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</si>
  <si>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</si>
  <si>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</si>
  <si>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</si>
  <si>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</si>
  <si>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</si>
  <si>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</si>
  <si>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</si>
  <si>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</si>
  <si>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</si>
  <si>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</si>
  <si>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</si>
  <si>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</si>
  <si>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</si>
  <si>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</si>
  <si>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</si>
  <si>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</si>
  <si>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</si>
  <si>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</si>
  <si>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</si>
  <si>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</si>
  <si>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</si>
  <si>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</si>
  <si>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</si>
  <si>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</si>
  <si>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</si>
  <si>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</si>
  <si>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</si>
  <si>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</si>
  <si>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</si>
  <si>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</si>
  <si>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</si>
  <si>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</si>
  <si>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</si>
  <si>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</si>
  <si>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</si>
  <si>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</si>
  <si>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</si>
  <si>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</si>
  <si>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</si>
  <si>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</si>
  <si>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</si>
  <si>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</si>
  <si>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</si>
  <si>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</si>
  <si>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</si>
  <si>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</si>
  <si>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</si>
  <si>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</si>
  <si>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</si>
  <si>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</si>
  <si>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</si>
  <si>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</si>
  <si>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</si>
  <si>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</si>
  <si>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</si>
  <si>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</si>
  <si>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</si>
  <si>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</si>
  <si>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</si>
  <si>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</si>
  <si>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</si>
  <si>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</si>
  <si>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</si>
  <si>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</si>
  <si>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</si>
  <si>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</si>
  <si>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</si>
  <si>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</si>
  <si>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</si>
  <si>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</si>
  <si>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</si>
  <si>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</si>
  <si>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</si>
  <si>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</si>
  <si>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</si>
  <si>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</si>
  <si>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</si>
  <si>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</si>
  <si>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</si>
  <si>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</si>
  <si>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</si>
  <si>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</si>
  <si>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</si>
  <si>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</si>
  <si>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</si>
  <si>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</si>
  <si>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</si>
  <si>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</si>
  <si>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</si>
  <si>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</si>
  <si>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</si>
  <si>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</si>
  <si>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</si>
  <si>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</si>
  <si>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</si>
  <si>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</si>
  <si>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</si>
  <si>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</si>
  <si>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</si>
  <si>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</si>
  <si>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</si>
  <si>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</si>
  <si>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</si>
  <si>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</si>
  <si>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</si>
  <si>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</si>
  <si>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</si>
  <si>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</si>
  <si>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</si>
  <si>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</si>
  <si>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</si>
  <si>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</si>
  <si>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</si>
  <si>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</si>
  <si>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</si>
  <si>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</si>
  <si>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</si>
  <si>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</si>
  <si>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</si>
  <si>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</si>
  <si>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</si>
  <si>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</si>
  <si>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</si>
  <si>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</si>
  <si>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</si>
  <si>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</si>
  <si>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</si>
  <si>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</si>
  <si>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</si>
  <si>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</si>
  <si>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</si>
  <si>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</si>
  <si>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</si>
  <si>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</si>
  <si>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</si>
  <si>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</si>
  <si>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</si>
  <si>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</si>
  <si>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</si>
  <si>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</si>
  <si>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</si>
  <si>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</si>
  <si>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</si>
  <si>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</si>
  <si>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</si>
  <si>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</si>
  <si>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</si>
  <si>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</si>
  <si>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</si>
  <si>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</si>
  <si>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</si>
  <si>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</si>
  <si>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</si>
  <si>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</si>
  <si>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</si>
  <si>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</si>
  <si>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</si>
  <si>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</si>
  <si>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</si>
  <si>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</si>
  <si>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</si>
  <si>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</si>
  <si>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</si>
  <si>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</si>
  <si>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</si>
  <si>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</si>
  <si>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</si>
  <si>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</si>
  <si>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</si>
  <si>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</si>
  <si>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</si>
  <si>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</si>
  <si>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</si>
  <si>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</si>
  <si>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</si>
  <si>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</si>
  <si>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</si>
  <si>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</si>
  <si>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</si>
  <si>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</si>
  <si>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</si>
  <si>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</si>
  <si>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</si>
  <si>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</si>
  <si>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</si>
  <si>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</si>
  <si>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</si>
  <si>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</si>
  <si>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</si>
  <si>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</si>
  <si>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</si>
  <si>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</si>
  <si>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</si>
  <si>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</si>
  <si>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</si>
  <si>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</si>
  <si>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</si>
  <si>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</si>
  <si>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</si>
  <si>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</si>
  <si>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</si>
  <si>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</si>
  <si>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</si>
  <si>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</si>
  <si>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</si>
  <si>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</si>
  <si>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</si>
  <si>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</si>
  <si>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</si>
  <si>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</si>
  <si>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</si>
  <si>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</si>
  <si>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</si>
  <si>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</si>
  <si>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</si>
  <si>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</si>
  <si>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</si>
  <si>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</si>
  <si>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</si>
  <si>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</si>
  <si>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</si>
  <si>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</si>
  <si>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</si>
  <si>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</si>
  <si>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</si>
  <si>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</si>
  <si>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</si>
  <si>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</si>
  <si>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</si>
  <si>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</si>
  <si>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</si>
  <si>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</si>
  <si>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</si>
  <si>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</si>
  <si>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</si>
  <si>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</si>
  <si>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</si>
  <si>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</si>
  <si>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</si>
  <si>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</si>
  <si>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</si>
  <si>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</si>
  <si>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</si>
  <si>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</si>
  <si>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</si>
  <si>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</si>
  <si>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</si>
  <si>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</si>
  <si>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</si>
  <si>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</si>
  <si>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</si>
  <si>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</si>
  <si>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</si>
  <si>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</si>
  <si>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</si>
  <si>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</si>
  <si>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</si>
  <si>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</si>
  <si>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</si>
  <si>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</si>
  <si>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</si>
  <si>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</si>
  <si>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</si>
  <si>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</si>
  <si>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</si>
  <si>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</si>
  <si>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</si>
  <si>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</si>
  <si>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</si>
  <si>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</si>
  <si>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</si>
  <si>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</si>
  <si>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</si>
  <si>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</si>
  <si>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</si>
  <si>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</si>
  <si>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</si>
  <si>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</si>
  <si>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</si>
  <si>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</si>
  <si>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</si>
  <si>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</si>
  <si>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</si>
  <si>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</si>
  <si>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</si>
  <si>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</si>
  <si>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</si>
  <si>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</si>
  <si>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</si>
  <si>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</si>
  <si>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</si>
  <si>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</si>
  <si>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</si>
  <si>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</si>
  <si>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</si>
  <si>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</si>
  <si>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</si>
  <si>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</si>
  <si>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</si>
  <si>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</si>
  <si>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</si>
  <si>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</si>
  <si>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</si>
  <si>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</si>
  <si>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</si>
  <si>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</si>
  <si>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</si>
  <si>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</si>
  <si>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</si>
  <si>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</si>
  <si>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</si>
  <si>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</si>
  <si>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</si>
  <si>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</si>
  <si>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</si>
  <si>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</si>
  <si>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</si>
  <si>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</si>
  <si>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</si>
  <si>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</si>
  <si>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</si>
  <si>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</si>
  <si>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</si>
  <si>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</si>
  <si>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</si>
  <si>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</si>
  <si>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</si>
  <si>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</si>
  <si>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</si>
  <si>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</si>
  <si>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</si>
  <si>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</si>
  <si>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</si>
  <si>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</si>
  <si>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</si>
  <si>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</si>
  <si>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</si>
  <si>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</si>
  <si>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</si>
  <si>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</si>
  <si>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</si>
  <si>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</si>
  <si>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</si>
  <si>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</si>
  <si>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</si>
  <si>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</si>
  <si>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</si>
  <si>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</si>
  <si>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</si>
  <si>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</si>
  <si>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</si>
  <si>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</si>
  <si>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</si>
  <si>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</si>
  <si>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</si>
  <si>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</si>
  <si>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</si>
  <si>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</si>
  <si>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</si>
  <si>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</si>
  <si>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</si>
  <si>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</si>
  <si>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</si>
  <si>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</si>
  <si>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</si>
  <si>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</si>
  <si>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</si>
  <si>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</si>
  <si>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</si>
  <si>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</si>
  <si>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</si>
  <si>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</si>
  <si>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</si>
  <si>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</si>
  <si>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</si>
  <si>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</si>
  <si>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</si>
  <si>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</si>
  <si>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</si>
  <si>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</si>
  <si>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</si>
  <si>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</si>
  <si>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</si>
  <si>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</si>
  <si>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</si>
  <si>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</si>
  <si>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</si>
  <si>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</si>
  <si>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</si>
  <si>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</si>
  <si>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</si>
  <si>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</si>
  <si>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</si>
  <si>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</si>
  <si>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</si>
  <si>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</si>
  <si>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</si>
  <si>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</si>
  <si>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</si>
  <si>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</si>
  <si>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</si>
  <si>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</si>
  <si>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</si>
  <si>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</si>
  <si>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</si>
  <si>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</si>
  <si>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</si>
  <si>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</si>
  <si>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</si>
  <si>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</si>
  <si>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</si>
  <si>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</si>
  <si>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</si>
  <si>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</si>
  <si>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</si>
  <si>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</si>
  <si>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</si>
  <si>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</si>
  <si>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</si>
  <si>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</si>
  <si>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</si>
  <si>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</si>
  <si>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</si>
  <si>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</si>
  <si>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</si>
  <si>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</si>
  <si>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</si>
  <si>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</si>
  <si>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</si>
  <si>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</si>
  <si>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</si>
  <si>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</si>
  <si>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</si>
  <si>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</si>
  <si>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</si>
  <si>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</si>
  <si>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</si>
  <si>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</si>
  <si>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</si>
  <si>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</si>
  <si>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</si>
  <si>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</si>
  <si>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</si>
  <si>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</si>
  <si>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</si>
  <si>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</si>
  <si>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</si>
  <si>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</si>
  <si>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</si>
  <si>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</si>
  <si>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</si>
  <si>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</si>
  <si>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</si>
  <si>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</si>
  <si>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</si>
  <si>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</si>
  <si>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</si>
  <si>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</si>
  <si>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</si>
  <si>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</si>
  <si>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</si>
  <si>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</si>
  <si>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</si>
  <si>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</si>
  <si>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</si>
  <si>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</si>
  <si>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</si>
  <si>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</si>
  <si>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</si>
  <si>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</si>
  <si>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</si>
  <si>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</si>
  <si>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</si>
  <si>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</si>
  <si>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</si>
  <si>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</si>
  <si>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</si>
  <si>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</si>
  <si>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</si>
  <si>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</si>
  <si>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</si>
  <si>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</si>
  <si>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</si>
  <si>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</si>
  <si>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</si>
  <si>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</si>
  <si>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</si>
  <si>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</si>
  <si>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</si>
  <si>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</si>
  <si>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</si>
  <si>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</si>
  <si>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</si>
  <si>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</si>
  <si>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</si>
  <si>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</si>
  <si>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</si>
  <si>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</si>
  <si>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</si>
  <si>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</si>
  <si>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</si>
  <si>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</si>
  <si>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</si>
  <si>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</si>
  <si>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</si>
  <si>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</si>
  <si>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</si>
  <si>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</si>
  <si>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</si>
  <si>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</si>
  <si>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</si>
  <si>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</si>
  <si>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</si>
  <si>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</si>
  <si>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</si>
  <si>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</si>
  <si>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</si>
  <si>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</si>
  <si>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</si>
  <si>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</si>
  <si>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</si>
  <si>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</si>
  <si>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</si>
  <si>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</si>
  <si>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</si>
  <si>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</si>
  <si>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</si>
  <si>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</si>
  <si>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</si>
  <si>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</si>
  <si>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</si>
  <si>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</si>
  <si>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</si>
  <si>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</si>
  <si>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</si>
  <si>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</si>
  <si>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</si>
  <si>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</si>
  <si>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</si>
  <si>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</si>
  <si>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</si>
  <si>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</si>
  <si>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</si>
  <si>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</si>
  <si>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</si>
  <si>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</si>
  <si>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</si>
  <si>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</si>
  <si>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</si>
  <si>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</si>
  <si>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</si>
  <si>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</si>
  <si>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</si>
  <si>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</si>
  <si>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</si>
  <si>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</si>
  <si>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</si>
  <si>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</si>
  <si>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</si>
  <si>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</si>
  <si>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</si>
  <si>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</si>
  <si>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</si>
  <si>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</si>
  <si>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</si>
  <si>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</si>
  <si>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</si>
  <si>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</si>
  <si>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</si>
  <si>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</si>
  <si>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</si>
  <si>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</si>
  <si>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</si>
  <si>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</si>
  <si>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</si>
  <si>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</si>
  <si>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</si>
  <si>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</si>
  <si>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</si>
  <si>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</si>
  <si>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</si>
  <si>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</si>
  <si>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</si>
  <si>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</si>
  <si>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</si>
  <si>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</si>
  <si>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</si>
  <si>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</si>
  <si>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</si>
  <si>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</si>
  <si>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</si>
  <si>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</si>
  <si>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</si>
  <si>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</si>
  <si>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</si>
  <si>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</si>
  <si>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</si>
  <si>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</si>
  <si>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</si>
  <si>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</si>
  <si>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</si>
  <si>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</si>
  <si>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</si>
  <si>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</si>
  <si>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</si>
  <si>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</si>
  <si>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</si>
  <si>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</si>
  <si>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</si>
  <si>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</si>
  <si>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</si>
  <si>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</si>
  <si>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</si>
  <si>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</si>
  <si>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</si>
  <si>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</si>
  <si>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</si>
  <si>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</si>
  <si>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</si>
  <si>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</si>
  <si>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</si>
  <si>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</si>
  <si>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</si>
  <si>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</si>
  <si>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</si>
  <si>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</si>
  <si>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</si>
  <si>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</si>
  <si>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</si>
  <si>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</si>
  <si>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</si>
  <si>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</si>
  <si>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</si>
  <si>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</si>
  <si>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</si>
  <si>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</si>
  <si>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</si>
  <si>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</si>
  <si>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</si>
  <si>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</si>
  <si>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</si>
  <si>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</si>
  <si>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</si>
  <si>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</si>
  <si>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</si>
  <si>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</si>
  <si>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</si>
  <si>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</si>
  <si>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</si>
  <si>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</si>
  <si>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</si>
  <si>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</si>
  <si>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</si>
  <si>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</si>
  <si>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</si>
  <si>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</si>
  <si>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</si>
  <si>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</si>
  <si>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</si>
  <si>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</si>
  <si>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</si>
  <si>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</si>
  <si>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</si>
  <si>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</si>
  <si>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</si>
  <si>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</si>
  <si>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</si>
  <si>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</si>
  <si>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</si>
  <si>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</si>
  <si>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</si>
  <si>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</si>
  <si>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</si>
  <si>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</si>
  <si>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</si>
  <si>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</si>
  <si>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</si>
  <si>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</si>
  <si>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</si>
  <si>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</si>
  <si>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</si>
  <si>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</si>
  <si>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</si>
  <si>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</si>
  <si>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</si>
  <si>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</si>
  <si>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</si>
  <si>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</si>
  <si>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</si>
  <si>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</si>
  <si>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</si>
  <si>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</si>
  <si>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</si>
  <si>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</si>
  <si>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</si>
  <si>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</si>
  <si>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</si>
  <si>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</si>
  <si>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</si>
  <si>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</si>
  <si>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</si>
  <si>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</si>
  <si>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</si>
  <si>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</si>
  <si>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</si>
  <si>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</si>
  <si>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</si>
  <si>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</si>
  <si>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</si>
  <si>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</si>
  <si>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</si>
  <si>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</si>
  <si>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</si>
  <si>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</si>
  <si>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</si>
  <si>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</si>
  <si>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</si>
  <si>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</si>
  <si>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</si>
  <si>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</si>
  <si>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</si>
  <si>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</si>
  <si>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</si>
  <si>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</si>
  <si>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</si>
  <si>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</si>
  <si>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</si>
  <si>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</si>
  <si>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</si>
  <si>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</si>
  <si>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</si>
  <si>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</si>
  <si>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</si>
  <si>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</si>
  <si>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</si>
  <si>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</si>
  <si>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</si>
  <si>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</si>
  <si>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</si>
  <si>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</si>
  <si>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</si>
  <si>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</si>
  <si>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</si>
  <si>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</si>
  <si>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</si>
  <si>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</si>
  <si>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</si>
  <si>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</si>
  <si>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</si>
  <si>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</si>
  <si>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</si>
  <si>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</si>
  <si>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</si>
  <si>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</si>
  <si>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</si>
  <si>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</si>
  <si>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</si>
  <si>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</si>
  <si>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</si>
  <si>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</si>
  <si>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</si>
  <si>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</si>
  <si>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</si>
  <si>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</si>
  <si>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</si>
  <si>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</si>
  <si>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</si>
  <si>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</si>
  <si>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</si>
  <si>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</si>
  <si>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</si>
  <si>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</si>
  <si>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</si>
  <si>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</si>
  <si>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</si>
  <si>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</si>
  <si>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</si>
  <si>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</si>
  <si>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</si>
  <si>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</si>
  <si>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</si>
  <si>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</si>
  <si>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</si>
  <si>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</si>
  <si>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</si>
  <si>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</si>
  <si>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</si>
  <si>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</si>
  <si>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</si>
  <si>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</si>
  <si>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</si>
  <si>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</si>
  <si>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</si>
  <si>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</si>
  <si>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</si>
  <si>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</si>
  <si>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</si>
  <si>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</si>
  <si>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</si>
  <si>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</si>
  <si>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</si>
  <si>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</si>
  <si>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</si>
  <si>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</si>
  <si>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</si>
  <si>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</si>
  <si>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</si>
  <si>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</si>
  <si>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</si>
  <si>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</si>
  <si>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</si>
  <si>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</si>
  <si>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</si>
  <si>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</si>
  <si>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</si>
  <si>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</si>
  <si>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</si>
  <si>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</si>
  <si>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</si>
  <si>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</si>
  <si>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</si>
  <si>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</si>
  <si>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</si>
  <si>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</si>
  <si>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</si>
  <si>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</si>
  <si>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</si>
  <si>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</si>
  <si>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</si>
  <si>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</si>
  <si>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</si>
  <si>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</si>
  <si>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</si>
  <si>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</si>
  <si>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</si>
  <si>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</si>
  <si>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</si>
  <si>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</si>
  <si>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</si>
  <si>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</si>
  <si>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</si>
  <si>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</si>
  <si>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</si>
  <si>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</si>
  <si>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</si>
  <si>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</si>
  <si>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</si>
  <si>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</si>
  <si>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</si>
  <si>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</si>
  <si>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</si>
  <si>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</si>
  <si>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</si>
  <si>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</si>
  <si>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</si>
  <si>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</si>
  <si>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</si>
  <si>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</si>
  <si>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</si>
  <si>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</si>
  <si>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</si>
  <si>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</si>
  <si>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</si>
  <si>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</si>
  <si>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</si>
  <si>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</si>
  <si>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</si>
  <si>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</si>
  <si>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</si>
  <si>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</si>
  <si>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</si>
  <si>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</si>
  <si>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</si>
  <si>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</si>
  <si>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</si>
  <si>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</si>
  <si>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</si>
  <si>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</si>
  <si>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</si>
  <si>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</si>
  <si>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</si>
  <si>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</si>
  <si>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</si>
  <si>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</si>
  <si>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</si>
  <si>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</si>
  <si>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</si>
  <si>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</si>
  <si>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</si>
  <si>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</si>
  <si>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</si>
  <si>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</si>
  <si>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</si>
  <si>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</si>
  <si>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</si>
  <si>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</si>
  <si>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</si>
  <si>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</si>
  <si>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</si>
  <si>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</si>
  <si>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</si>
  <si>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</si>
  <si>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</si>
  <si>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</si>
  <si>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</si>
  <si>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</si>
  <si>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</si>
  <si>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</si>
  <si>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</si>
  <si>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</si>
  <si>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</si>
  <si>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</si>
  <si>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</si>
  <si>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</si>
  <si>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</si>
  <si>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</si>
  <si>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</si>
  <si>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</si>
  <si>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</si>
  <si>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</si>
  <si>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</si>
  <si>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</si>
  <si>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</si>
  <si>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</si>
  <si>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</si>
  <si>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</si>
  <si>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</si>
  <si>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</si>
  <si>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</si>
  <si>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</si>
  <si>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</si>
  <si>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</si>
  <si>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</si>
  <si>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</si>
  <si>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</si>
  <si>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</si>
  <si>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</si>
  <si>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</si>
  <si>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</si>
  <si>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</si>
  <si>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</si>
  <si>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</si>
  <si>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</si>
  <si>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</si>
  <si>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</si>
  <si>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</si>
  <si>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</si>
  <si>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</si>
  <si>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</si>
  <si>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</si>
  <si>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</si>
  <si>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</si>
  <si>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</si>
  <si>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</si>
  <si>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</si>
  <si>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</si>
  <si>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</si>
  <si>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</si>
  <si>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</si>
  <si>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</si>
  <si>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</si>
  <si>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</si>
  <si>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</si>
  <si>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</si>
  <si>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</si>
  <si>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</si>
  <si>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</si>
  <si>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</si>
  <si>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</si>
  <si>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</si>
  <si>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</si>
  <si>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</si>
  <si>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</si>
  <si>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</si>
  <si>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</si>
  <si>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</si>
  <si>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</si>
  <si>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</si>
  <si>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</si>
  <si>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</si>
  <si>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</si>
  <si>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</si>
  <si>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</si>
  <si>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</si>
  <si>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</si>
  <si>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</si>
  <si>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</si>
  <si>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</si>
  <si>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</si>
  <si>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</si>
  <si>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</si>
  <si>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</si>
  <si>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</si>
  <si>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</si>
  <si>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</si>
  <si>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</si>
  <si>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</si>
  <si>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</si>
  <si>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</si>
  <si>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</si>
  <si>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</si>
  <si>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</si>
  <si>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</si>
  <si>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</si>
  <si>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</si>
  <si>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</si>
  <si>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</si>
  <si>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</si>
  <si>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</si>
  <si>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</si>
  <si>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</si>
  <si>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</si>
  <si>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</si>
  <si>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</si>
  <si>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</si>
  <si>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</si>
  <si>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</si>
  <si>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</si>
  <si>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</si>
  <si>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</si>
  <si>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</si>
  <si>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</si>
  <si>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</si>
  <si>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</si>
  <si>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</si>
  <si>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</si>
  <si>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</si>
  <si>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</si>
  <si>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</si>
  <si>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</si>
  <si>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</si>
  <si>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</si>
  <si>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</si>
  <si>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</si>
  <si>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</si>
  <si>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</si>
  <si>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</si>
  <si>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</si>
  <si>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</si>
  <si>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</si>
  <si>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</si>
  <si>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</si>
  <si>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</si>
  <si>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</si>
  <si>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</si>
  <si>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</si>
  <si>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</si>
  <si>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</si>
  <si>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</si>
  <si>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</si>
  <si>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</si>
  <si>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</si>
  <si>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</si>
  <si>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</si>
  <si>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</si>
  <si>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</si>
  <si>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</si>
  <si>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</si>
  <si>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</si>
  <si>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</si>
  <si>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</si>
  <si>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</si>
  <si>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</si>
  <si>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</si>
  <si>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</si>
  <si>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</si>
  <si>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</si>
  <si>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</si>
  <si>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</si>
  <si>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</si>
  <si>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</si>
  <si>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</si>
  <si>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</si>
  <si>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</si>
  <si>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</si>
  <si>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</si>
  <si>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</si>
  <si>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</si>
  <si>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</si>
  <si>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</si>
  <si>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</si>
  <si>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</si>
  <si>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</si>
  <si>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</si>
  <si>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</si>
  <si>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</si>
  <si>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</si>
  <si>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</si>
  <si>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</si>
  <si>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</si>
  <si>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</si>
  <si>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</si>
  <si>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</si>
  <si>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</si>
  <si>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</si>
  <si>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</si>
  <si>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</si>
  <si>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</si>
  <si>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</si>
  <si>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</si>
  <si>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</si>
  <si>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</si>
  <si>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</si>
  <si>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</si>
  <si>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</si>
  <si>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</si>
  <si>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</si>
  <si>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</si>
  <si>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</si>
  <si>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</si>
  <si>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</si>
  <si>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</si>
  <si>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</si>
  <si>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</si>
  <si>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</si>
  <si>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</si>
  <si>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</si>
  <si>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</si>
  <si>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</si>
  <si>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</si>
  <si>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</si>
  <si>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</si>
  <si>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</si>
  <si>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</si>
  <si>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</si>
  <si>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</si>
  <si>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</si>
  <si>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</si>
  <si>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</si>
  <si>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</si>
  <si>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</si>
  <si>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</si>
  <si>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</si>
  <si>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</si>
  <si>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</si>
  <si>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</si>
  <si>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</si>
  <si>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</si>
  <si>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</si>
  <si>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</si>
  <si>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</si>
  <si>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</si>
  <si>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</si>
  <si>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</si>
  <si>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</si>
  <si>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</si>
  <si>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</si>
  <si>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</si>
  <si>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</si>
  <si>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</si>
  <si>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</si>
  <si>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</si>
  <si>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</si>
  <si>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</si>
  <si>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</si>
  <si>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</si>
  <si>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</si>
  <si>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</si>
  <si>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</si>
  <si>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</si>
  <si>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</si>
  <si>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</si>
  <si>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</si>
  <si>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</si>
  <si>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</si>
  <si>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</si>
  <si>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</si>
  <si>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</si>
  <si>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</si>
  <si>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</si>
  <si>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</si>
  <si>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</si>
  <si>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</si>
  <si>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</si>
  <si>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</si>
  <si>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</si>
  <si>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</si>
  <si>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</si>
  <si>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</si>
  <si>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</si>
  <si>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</si>
  <si>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</si>
  <si>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</si>
  <si>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</si>
  <si>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</si>
  <si>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</si>
  <si>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</si>
  <si>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</si>
  <si>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</si>
  <si>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</si>
  <si>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</si>
  <si>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</si>
  <si>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</si>
  <si>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</si>
  <si>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</si>
  <si>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</si>
  <si>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</si>
  <si>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</si>
  <si>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</si>
  <si>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</si>
  <si>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</si>
  <si>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</si>
  <si>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</si>
  <si>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</si>
  <si>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</si>
  <si>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</si>
  <si>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</si>
  <si>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</si>
  <si>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</si>
  <si>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</si>
  <si>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</si>
  <si>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</si>
  <si>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</si>
  <si>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</si>
  <si>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</si>
  <si>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</si>
  <si>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</si>
  <si>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</si>
  <si>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</si>
  <si>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</si>
  <si>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</si>
  <si>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</si>
  <si>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</si>
  <si>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</si>
  <si>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</si>
  <si>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</si>
  <si>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</si>
  <si>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</si>
  <si>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</si>
  <si>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</si>
  <si>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</si>
  <si>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</si>
  <si>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</si>
  <si>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</si>
  <si>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</si>
  <si>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</si>
  <si>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</si>
  <si>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</si>
  <si>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</si>
  <si>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</si>
  <si>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</si>
  <si>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</si>
  <si>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</si>
  <si>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</si>
  <si>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</si>
  <si>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</si>
  <si>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</si>
  <si>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</si>
  <si>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</si>
  <si>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</si>
  <si>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</si>
  <si>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</si>
  <si>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</si>
  <si>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</si>
  <si>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</si>
  <si>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</si>
  <si>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</si>
  <si>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</si>
  <si>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</si>
  <si>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</si>
  <si>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</si>
  <si>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</si>
  <si>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</si>
  <si>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</si>
  <si>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</si>
  <si>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</si>
  <si>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</si>
  <si>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</si>
  <si>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</si>
  <si>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</si>
  <si>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</si>
  <si>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</si>
  <si>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</si>
  <si>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</si>
  <si>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</si>
  <si>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</si>
  <si>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</si>
  <si>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</si>
  <si>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</si>
  <si>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</si>
  <si>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</si>
  <si>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</si>
  <si>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</si>
  <si>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</si>
  <si>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</si>
  <si>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</si>
  <si>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</si>
  <si>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</si>
  <si>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</si>
  <si>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</si>
  <si>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</si>
  <si>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</si>
  <si>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</si>
  <si>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</si>
  <si>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</si>
  <si>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</si>
  <si>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</si>
  <si>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</si>
  <si>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</si>
  <si>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</si>
  <si>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</si>
  <si>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</si>
  <si>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</si>
  <si>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</si>
  <si>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</si>
  <si>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</si>
  <si>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</si>
  <si>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</si>
  <si>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</si>
  <si>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</si>
  <si>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</si>
  <si>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</si>
  <si>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</si>
  <si>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</si>
  <si>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</si>
  <si>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</si>
  <si>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</si>
  <si>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</si>
  <si>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</si>
  <si>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</si>
  <si>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</si>
  <si>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</si>
  <si>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</si>
  <si>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</si>
  <si>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</si>
  <si>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</si>
  <si>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</si>
  <si>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</si>
  <si>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</si>
  <si>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</si>
  <si>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</si>
  <si>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</si>
  <si>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</si>
  <si>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</si>
  <si>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</si>
  <si>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</si>
  <si>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</si>
  <si>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</si>
  <si>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</si>
  <si>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</si>
  <si>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</si>
  <si>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</si>
  <si>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</si>
  <si>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</si>
  <si>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</si>
  <si>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</si>
  <si>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</si>
  <si>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</si>
  <si>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</si>
  <si>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</si>
  <si>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</si>
  <si>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</si>
  <si>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</si>
  <si>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</si>
  <si>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</si>
  <si>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</si>
  <si>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</si>
  <si>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</si>
  <si>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</si>
  <si>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</si>
  <si>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</si>
  <si>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</si>
  <si>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</si>
  <si>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</si>
  <si>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</si>
  <si>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</si>
  <si>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</si>
  <si>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</si>
  <si>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</si>
  <si>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</si>
  <si>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</si>
  <si>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</si>
  <si>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</si>
  <si>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</si>
  <si>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</si>
  <si>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</si>
  <si>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</si>
  <si>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</si>
  <si>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</si>
  <si>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</si>
  <si>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</si>
  <si>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</si>
  <si>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</si>
  <si>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</si>
  <si>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</si>
  <si>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</si>
  <si>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</si>
  <si>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</si>
  <si>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</si>
  <si>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</si>
  <si>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</si>
  <si>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</si>
  <si>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</si>
  <si>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</si>
  <si>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</si>
  <si>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</si>
  <si>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</si>
  <si>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</si>
  <si>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</si>
  <si>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</si>
  <si>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</si>
  <si>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</si>
  <si>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</si>
  <si>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</si>
  <si>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</si>
  <si>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</si>
  <si>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</si>
  <si>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</si>
  <si>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</si>
  <si>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</si>
  <si>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</si>
  <si>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</si>
  <si>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</si>
  <si>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</si>
  <si>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</si>
  <si>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</si>
  <si>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</si>
  <si>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</si>
  <si>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</si>
  <si>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</si>
  <si>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</si>
  <si>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</si>
  <si>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</si>
  <si>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</si>
  <si>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</si>
  <si>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</si>
  <si>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</si>
  <si>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</si>
  <si>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</si>
  <si>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</si>
  <si>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</si>
  <si>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</si>
  <si>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</si>
  <si>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</si>
  <si>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</si>
  <si>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</si>
  <si>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</si>
  <si>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</si>
  <si>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</si>
  <si>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</si>
  <si>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</si>
  <si>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</si>
  <si>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</si>
  <si>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</si>
  <si>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</si>
  <si>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</si>
  <si>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</si>
  <si>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</si>
  <si>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</si>
  <si>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</si>
  <si>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</si>
  <si>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</si>
  <si>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</si>
  <si>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</si>
  <si>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</si>
  <si>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</si>
  <si>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</si>
  <si>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</si>
  <si>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</si>
  <si>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</si>
  <si>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</si>
  <si>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</si>
  <si>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</si>
  <si>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</si>
  <si>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</si>
  <si>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</si>
  <si>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</si>
  <si>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</si>
  <si>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</si>
  <si>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</si>
  <si>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</si>
  <si>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</si>
  <si>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</si>
  <si>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</si>
  <si>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</si>
  <si>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</si>
  <si>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</si>
  <si>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</si>
  <si>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</si>
  <si>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</si>
  <si>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</si>
  <si>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</si>
  <si>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</si>
  <si>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</si>
  <si>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</si>
  <si>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</si>
  <si>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</si>
  <si>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</si>
  <si>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</si>
  <si>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</si>
  <si>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</si>
  <si>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</si>
  <si>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</si>
  <si>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</si>
  <si>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</si>
  <si>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</si>
  <si>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</si>
  <si>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</si>
  <si>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</si>
  <si>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</si>
  <si>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</si>
  <si>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</si>
  <si>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</si>
  <si>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</si>
  <si>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</si>
  <si>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</si>
  <si>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</si>
  <si>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</si>
  <si>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</si>
  <si>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</si>
  <si>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</si>
  <si>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</si>
  <si>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</si>
  <si>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</si>
  <si>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</si>
  <si>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</si>
  <si>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</si>
  <si>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</si>
  <si>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</si>
  <si>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</si>
  <si>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</si>
  <si>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</si>
  <si>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</si>
  <si>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</si>
  <si>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</si>
  <si>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</si>
  <si>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</si>
  <si>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</si>
  <si>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</si>
  <si>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</si>
  <si>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</si>
  <si>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</si>
  <si>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</si>
  <si>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</si>
  <si>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</si>
  <si>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</si>
  <si>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</si>
  <si>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</si>
  <si>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</si>
  <si>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</si>
  <si>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</si>
  <si>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</si>
  <si>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</si>
  <si>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</si>
  <si>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</si>
  <si>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</si>
  <si>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</si>
  <si>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</si>
  <si>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</si>
  <si>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</si>
  <si>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</si>
  <si>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</si>
  <si>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</si>
  <si>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</si>
  <si>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</si>
  <si>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</si>
  <si>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</si>
  <si>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</si>
  <si>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</si>
  <si>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</si>
  <si>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</si>
  <si>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</si>
  <si>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</si>
  <si>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</si>
  <si>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</si>
  <si>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</si>
  <si>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</si>
  <si>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</si>
  <si>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</si>
  <si>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</si>
  <si>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</si>
  <si>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</si>
  <si>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</si>
  <si>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</si>
  <si>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</si>
  <si>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</si>
  <si>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</si>
  <si>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</si>
  <si>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</si>
  <si>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</si>
  <si>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</si>
  <si>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</si>
  <si>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</si>
  <si>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</si>
  <si>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</si>
  <si>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</si>
  <si>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</si>
  <si>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</si>
  <si>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</si>
  <si>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</si>
  <si>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</si>
  <si>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</si>
  <si>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</si>
  <si>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</si>
  <si>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</si>
  <si>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</si>
  <si>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</si>
  <si>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</si>
  <si>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</si>
  <si>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</si>
  <si>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</si>
  <si>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</si>
  <si>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</si>
  <si>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</si>
  <si>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</si>
  <si>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</si>
  <si>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</si>
  <si>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</si>
  <si>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</si>
  <si>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</si>
  <si>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</si>
  <si>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</si>
  <si>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</si>
  <si>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</si>
  <si>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</si>
  <si>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</si>
  <si>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</si>
  <si>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</si>
  <si>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</si>
  <si>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</si>
  <si>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</si>
  <si>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</si>
  <si>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</si>
  <si>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</si>
  <si>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</si>
  <si>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</si>
  <si>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</si>
  <si>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</si>
  <si>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</si>
  <si>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</si>
  <si>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</si>
  <si>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</si>
  <si>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</si>
  <si>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</si>
  <si>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</si>
  <si>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</si>
  <si>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</si>
  <si>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</si>
  <si>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</si>
  <si>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</si>
  <si>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</si>
  <si>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</si>
  <si>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</si>
  <si>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</si>
  <si>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</si>
  <si>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</si>
  <si>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</si>
  <si>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</si>
  <si>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</si>
  <si>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</si>
  <si>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</si>
  <si>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</si>
  <si>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</si>
  <si>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</si>
  <si>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</si>
  <si>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</si>
  <si>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</si>
  <si>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</si>
  <si>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</si>
  <si>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</si>
  <si>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</si>
  <si>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</si>
  <si>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</si>
  <si>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</si>
  <si>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</si>
  <si>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</si>
  <si>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</si>
  <si>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</si>
  <si>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</si>
  <si>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</si>
  <si>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</si>
  <si>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</si>
  <si>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</si>
  <si>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</si>
  <si>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</si>
  <si>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</si>
  <si>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</si>
  <si>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</si>
  <si>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</si>
  <si>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</si>
  <si>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</si>
  <si>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</si>
  <si>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</si>
  <si>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</si>
  <si>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</si>
  <si>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</si>
  <si>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</si>
  <si>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</si>
  <si>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</si>
  <si>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</si>
  <si>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</si>
  <si>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</si>
  <si>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</si>
  <si>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</si>
  <si>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</si>
  <si>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</si>
  <si>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</si>
  <si>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</si>
  <si>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</si>
  <si>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</si>
  <si>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</si>
  <si>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</si>
  <si>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</si>
  <si>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</si>
  <si>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</si>
  <si>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</si>
  <si>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</si>
  <si>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</si>
  <si>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</si>
  <si>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</si>
  <si>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</si>
  <si>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</si>
  <si>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</si>
  <si>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</si>
  <si>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</si>
  <si>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</si>
  <si>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</si>
  <si>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</si>
  <si>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</si>
  <si>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</si>
  <si>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</si>
  <si>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</si>
  <si>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</si>
  <si>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</si>
  <si>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</si>
  <si>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</si>
  <si>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</si>
  <si>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</si>
  <si>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</si>
  <si>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</si>
  <si>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</si>
  <si>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</si>
  <si>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</si>
  <si>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</si>
  <si>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</si>
  <si>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</si>
  <si>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</si>
  <si>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</si>
  <si>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</si>
  <si>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</si>
  <si>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</si>
  <si>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</si>
  <si>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</si>
  <si>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</si>
  <si>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</si>
  <si>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</si>
  <si>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</si>
  <si>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</si>
  <si>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</si>
  <si>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</si>
  <si>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</si>
  <si>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</si>
  <si>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</si>
  <si>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</si>
  <si>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</si>
  <si>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</si>
  <si>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</si>
  <si>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</si>
  <si>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</si>
  <si>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</si>
  <si>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</si>
  <si>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</si>
  <si>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</si>
  <si>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</si>
  <si>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</si>
  <si>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</si>
  <si>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</si>
  <si>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</si>
  <si>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</si>
  <si>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</si>
  <si>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</si>
  <si>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</si>
  <si>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</si>
  <si>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</si>
  <si>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</si>
  <si>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</si>
  <si>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</si>
  <si>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</si>
  <si>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</si>
  <si>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</si>
  <si>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</si>
  <si>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</si>
  <si>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</si>
  <si>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</si>
  <si>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</si>
  <si>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</si>
  <si>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</si>
  <si>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</si>
  <si>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</si>
  <si>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</si>
  <si>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</si>
  <si>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</si>
  <si>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</si>
  <si>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</si>
  <si>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</si>
  <si>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</si>
  <si>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</si>
  <si>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</si>
  <si>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</si>
  <si>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</si>
  <si>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</si>
  <si>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</si>
  <si>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</si>
  <si>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</si>
  <si>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</si>
  <si>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</si>
  <si>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</si>
  <si>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</si>
  <si>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</si>
  <si>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</si>
  <si>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</si>
  <si>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</si>
  <si>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</si>
  <si>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</si>
  <si>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</si>
  <si>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</si>
  <si>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</si>
  <si>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</si>
  <si>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</si>
  <si>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</si>
  <si>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</si>
  <si>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</si>
  <si>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</si>
  <si>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</si>
  <si>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</si>
  <si>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</si>
  <si>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</si>
  <si>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</si>
  <si>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</si>
  <si>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</si>
  <si>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</si>
  <si>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</si>
  <si>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</si>
  <si>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</si>
  <si>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</si>
  <si>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</si>
  <si>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</si>
  <si>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</si>
  <si>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</si>
  <si>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</si>
  <si>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</si>
  <si>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</si>
  <si>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</si>
  <si>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</si>
  <si>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</si>
  <si>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</si>
  <si>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</si>
  <si>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</si>
  <si>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</si>
  <si>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</si>
  <si>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</si>
  <si>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</si>
  <si>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</si>
  <si>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</si>
  <si>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</si>
  <si>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</si>
  <si>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</si>
  <si>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</si>
  <si>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</si>
  <si>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</si>
  <si>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</si>
  <si>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</si>
  <si>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</si>
  <si>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</si>
  <si>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</si>
  <si>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</si>
  <si>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</si>
  <si>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</si>
  <si>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</si>
  <si>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</si>
  <si>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</si>
  <si>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</si>
  <si>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</si>
  <si>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</si>
  <si>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</si>
  <si>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</si>
  <si>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</si>
  <si>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</si>
  <si>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</si>
  <si>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</si>
  <si>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</si>
  <si>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</si>
  <si>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</si>
  <si>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</si>
  <si>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</si>
  <si>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</si>
  <si>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</si>
  <si>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</si>
  <si>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</si>
  <si>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</si>
  <si>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</si>
  <si>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</si>
  <si>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</si>
  <si>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</si>
  <si>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</si>
  <si>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</si>
  <si>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</si>
  <si>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</si>
  <si>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</si>
  <si>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</si>
  <si>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</si>
  <si>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</si>
  <si>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</si>
  <si>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</si>
  <si>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</si>
  <si>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</si>
  <si>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</si>
  <si>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</si>
  <si>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</si>
  <si>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</si>
  <si>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</si>
  <si>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</si>
  <si>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</si>
  <si>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</si>
  <si>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</si>
  <si>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</si>
  <si>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</si>
  <si>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</si>
  <si>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</si>
  <si>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</si>
  <si>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</si>
  <si>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</si>
  <si>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</si>
  <si>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</si>
  <si>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</si>
  <si>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</si>
  <si>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</si>
  <si>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</si>
  <si>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</si>
  <si>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</si>
  <si>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</si>
  <si>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</si>
  <si>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</si>
  <si>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</si>
  <si>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</si>
  <si>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</si>
  <si>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</si>
  <si>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</si>
  <si>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</si>
  <si>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</si>
  <si>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</si>
  <si>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</si>
  <si>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</si>
  <si>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</si>
  <si>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</si>
  <si>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</si>
  <si>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</si>
  <si>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</si>
  <si>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</si>
  <si>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</si>
  <si>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</si>
  <si>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</si>
  <si>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</si>
  <si>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</si>
  <si>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</si>
  <si>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</si>
  <si>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</si>
  <si>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</si>
  <si>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</si>
  <si>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</si>
  <si>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</si>
  <si>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</si>
  <si>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</si>
  <si>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</si>
  <si>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</si>
  <si>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</si>
  <si>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</si>
  <si>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</si>
  <si>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</si>
  <si>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</si>
  <si>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</si>
  <si>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</si>
  <si>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</si>
  <si>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</si>
  <si>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</si>
  <si>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</si>
  <si>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</si>
  <si>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</si>
  <si>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</si>
  <si>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</si>
  <si>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</si>
  <si>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</si>
  <si>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</si>
  <si>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</si>
  <si>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</si>
  <si>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</si>
  <si>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</si>
  <si>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</si>
  <si>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</si>
  <si>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</si>
  <si>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</si>
  <si>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</si>
  <si>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</si>
  <si>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</si>
  <si>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</si>
  <si>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</si>
  <si>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</si>
  <si>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</si>
  <si>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</si>
  <si>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</si>
  <si>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</si>
  <si>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</si>
  <si>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</si>
  <si>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</si>
  <si>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</si>
  <si>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</si>
  <si>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</si>
  <si>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</si>
  <si>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</si>
  <si>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</si>
  <si>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</si>
  <si>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</si>
  <si>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</si>
  <si>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</si>
  <si>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</si>
  <si>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</si>
  <si>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</si>
  <si>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</si>
  <si>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</si>
  <si>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</si>
  <si>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</si>
  <si>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</si>
  <si>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</si>
  <si>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</si>
  <si>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</si>
  <si>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</si>
  <si>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</si>
  <si>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</si>
  <si>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</si>
  <si>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</si>
  <si>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</si>
  <si>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</si>
  <si>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</si>
  <si>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</si>
  <si>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</si>
  <si>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</si>
  <si>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</si>
  <si>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</si>
  <si>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</si>
  <si>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</si>
  <si>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</si>
  <si>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</si>
  <si>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</si>
  <si>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</si>
  <si>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</si>
  <si>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</si>
  <si>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</si>
  <si>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</si>
  <si>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</si>
  <si>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</si>
  <si>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</si>
  <si>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</si>
  <si>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</si>
  <si>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</si>
  <si>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</si>
  <si>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</si>
  <si>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</si>
  <si>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</si>
  <si>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</si>
  <si>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</si>
  <si>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</si>
  <si>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</si>
  <si>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</si>
  <si>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</si>
  <si>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</si>
  <si>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</si>
  <si>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</si>
  <si>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</si>
  <si>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</si>
  <si>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</si>
  <si>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</si>
  <si>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</si>
  <si>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</si>
  <si>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</si>
  <si>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</si>
  <si>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</si>
  <si>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</si>
  <si>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</si>
  <si>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</si>
  <si>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</si>
  <si>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</si>
  <si>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</si>
  <si>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</si>
  <si>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</si>
  <si>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</si>
  <si>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</si>
  <si>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</si>
  <si>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</si>
  <si>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</si>
  <si>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</si>
  <si>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</si>
  <si>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</si>
  <si>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</si>
  <si>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</si>
  <si>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</si>
  <si>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</si>
  <si>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</si>
  <si>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</si>
  <si>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</si>
  <si>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</si>
  <si>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</si>
  <si>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</si>
  <si>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</si>
  <si>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</si>
  <si>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</si>
  <si>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</si>
  <si>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</si>
  <si>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</si>
  <si>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</si>
  <si>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</si>
  <si>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</si>
  <si>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</si>
  <si>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</si>
  <si>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</si>
  <si>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</si>
  <si>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</si>
  <si>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</si>
  <si>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</si>
  <si>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</si>
  <si>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</si>
  <si>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</si>
  <si>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</si>
  <si>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</si>
  <si>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</si>
  <si>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</si>
  <si>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</si>
  <si>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</si>
  <si>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</si>
  <si>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</si>
  <si>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</si>
  <si>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</si>
  <si>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</si>
  <si>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</si>
  <si>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</si>
  <si>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</si>
  <si>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</si>
  <si>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</si>
  <si>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</si>
  <si>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</si>
  <si>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</si>
  <si>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</si>
  <si>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</si>
  <si>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</si>
  <si>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</si>
  <si>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</si>
  <si>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</si>
  <si>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</si>
  <si>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</si>
  <si>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</si>
  <si>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</si>
  <si>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</si>
  <si>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</si>
  <si>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</si>
  <si>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</si>
  <si>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</si>
  <si>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</si>
  <si>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</si>
  <si>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</si>
  <si>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</si>
  <si>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</si>
  <si>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</si>
  <si>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</si>
  <si>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</si>
  <si>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</si>
  <si>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</si>
  <si>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</si>
  <si>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</si>
  <si>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</si>
  <si>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</si>
  <si>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</si>
  <si>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</si>
  <si>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</si>
  <si>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</si>
  <si>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</si>
  <si>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</si>
  <si>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</si>
  <si>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</si>
  <si>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</si>
  <si>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</si>
  <si>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</si>
  <si>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</si>
  <si>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</si>
  <si>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</si>
  <si>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</si>
  <si>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</si>
  <si>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</si>
  <si>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</si>
  <si>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</si>
  <si>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</si>
  <si>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</si>
  <si>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</si>
  <si>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</si>
  <si>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</si>
  <si>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</si>
  <si>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</si>
  <si>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</si>
  <si>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</si>
  <si>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</si>
  <si>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</si>
  <si>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</si>
  <si>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</si>
  <si>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</si>
  <si>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</si>
  <si>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</si>
  <si>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</si>
  <si>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</si>
  <si>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</si>
  <si>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</si>
  <si>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</si>
  <si>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</si>
  <si>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</si>
  <si>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</si>
  <si>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</si>
  <si>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</si>
  <si>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</si>
  <si>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</si>
  <si>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</si>
  <si>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</si>
  <si>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</si>
  <si>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</si>
  <si>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</si>
  <si>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</si>
  <si>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</si>
  <si>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</si>
  <si>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</si>
  <si>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</si>
  <si>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</si>
  <si>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</si>
  <si>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</si>
  <si>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</si>
  <si>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</si>
  <si>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</si>
  <si>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</si>
  <si>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</si>
  <si>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</si>
  <si>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</si>
  <si>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</si>
  <si>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</si>
  <si>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</si>
  <si>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</si>
  <si>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</si>
  <si>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</si>
  <si>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</si>
  <si>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</si>
  <si>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</si>
  <si>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</si>
  <si>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</si>
  <si>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</si>
  <si>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</si>
  <si>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</si>
  <si>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</si>
  <si>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</si>
  <si>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</si>
  <si>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</si>
  <si>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</si>
  <si>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</si>
  <si>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</si>
  <si>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</si>
  <si>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</si>
  <si>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</si>
  <si>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</si>
  <si>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</si>
  <si>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</si>
  <si>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</si>
  <si>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</si>
  <si>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</si>
  <si>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</si>
  <si>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</si>
  <si>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</si>
  <si>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</si>
  <si>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</si>
  <si>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</si>
  <si>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</si>
  <si>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</si>
  <si>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</si>
  <si>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</si>
  <si>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</si>
  <si>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</si>
  <si>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</si>
  <si>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</si>
  <si>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</si>
  <si>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</si>
  <si>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</si>
  <si>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</si>
  <si>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</si>
  <si>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</si>
  <si>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</si>
  <si>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</si>
  <si>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</si>
  <si>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</si>
  <si>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</si>
  <si>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</si>
  <si>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</si>
  <si>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</si>
  <si>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</si>
  <si>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</si>
  <si>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</si>
  <si>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</si>
  <si>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</si>
  <si>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</si>
  <si>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</si>
  <si>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</si>
  <si>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</si>
  <si>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</si>
  <si>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</si>
  <si>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</si>
  <si>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</si>
  <si>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</si>
  <si>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</si>
  <si>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</si>
  <si>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</si>
  <si>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</si>
  <si>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</si>
  <si>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</si>
  <si>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</si>
  <si>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</si>
  <si>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</si>
  <si>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</si>
  <si>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</si>
  <si>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</si>
  <si>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</si>
  <si>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</si>
  <si>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</si>
  <si>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</si>
  <si>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</si>
  <si>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</si>
  <si>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</si>
  <si>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</si>
  <si>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</si>
  <si>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</si>
  <si>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</si>
  <si>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</si>
  <si>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</si>
  <si>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</si>
  <si>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</si>
  <si>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</si>
  <si>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</si>
  <si>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</si>
  <si>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</si>
  <si>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</si>
  <si>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</si>
  <si>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</si>
  <si>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</si>
  <si>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</si>
  <si>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</si>
  <si>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</si>
  <si>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</si>
  <si>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</si>
  <si>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</si>
  <si>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</si>
  <si>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</si>
  <si>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</si>
  <si>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</si>
  <si>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</si>
  <si>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</si>
  <si>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</si>
  <si>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</si>
  <si>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</si>
  <si>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</si>
  <si>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</si>
  <si>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</si>
  <si>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</si>
  <si>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</si>
  <si>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</si>
  <si>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</si>
  <si>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</si>
  <si>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</si>
  <si>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</si>
  <si>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</si>
  <si>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</si>
  <si>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</si>
  <si>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</si>
  <si>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</si>
  <si>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</si>
  <si>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</si>
  <si>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</si>
  <si>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</si>
  <si>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</si>
  <si>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</si>
  <si>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</si>
  <si>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</si>
  <si>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</si>
  <si>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</si>
  <si>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</si>
  <si>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</si>
  <si>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</si>
  <si>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</si>
  <si>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</si>
  <si>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</si>
  <si>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</si>
  <si>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</si>
  <si>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</si>
  <si>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</si>
  <si>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</si>
  <si>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</si>
  <si>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</si>
  <si>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</si>
  <si>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</si>
  <si>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</si>
  <si>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</si>
  <si>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</si>
  <si>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</si>
  <si>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</si>
  <si>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</si>
  <si>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</si>
  <si>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</si>
  <si>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</si>
  <si>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</si>
  <si>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</si>
  <si>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</si>
  <si>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</si>
  <si>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</si>
  <si>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</si>
  <si>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</si>
  <si>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</si>
  <si>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</si>
  <si>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</si>
  <si>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</si>
  <si>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</si>
  <si>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</si>
  <si>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</si>
  <si>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</si>
  <si>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</si>
  <si>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</si>
  <si>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</si>
  <si>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</si>
  <si>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</si>
  <si>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</si>
  <si>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</si>
  <si>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</si>
  <si>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</si>
  <si>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</si>
  <si>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</si>
  <si>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</si>
  <si>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</si>
  <si>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</si>
  <si>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</si>
  <si>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</si>
  <si>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</si>
  <si>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</si>
  <si>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</si>
  <si>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</si>
  <si>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</si>
  <si>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</si>
  <si>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</si>
  <si>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</si>
  <si>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</si>
  <si>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</si>
  <si>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</si>
  <si>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</si>
  <si>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</si>
  <si>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</si>
  <si>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</si>
  <si>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</si>
  <si>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</si>
  <si>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</si>
  <si>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</si>
  <si>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</si>
  <si>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</si>
  <si>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</si>
  <si>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</si>
  <si>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</si>
  <si>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</si>
  <si>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</si>
  <si>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</si>
  <si>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</si>
  <si>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</si>
  <si>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</si>
  <si>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</si>
  <si>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</si>
  <si>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</si>
  <si>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</si>
  <si>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</si>
  <si>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</si>
  <si>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</si>
  <si>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</si>
  <si>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</si>
  <si>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</si>
  <si>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</si>
  <si>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</si>
  <si>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</si>
  <si>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</si>
  <si>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</si>
  <si>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</si>
  <si>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</si>
  <si>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</si>
  <si>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</si>
  <si>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</si>
  <si>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</si>
  <si>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</si>
  <si>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</si>
  <si>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</si>
  <si>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</si>
  <si>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</si>
  <si>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</si>
  <si>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</si>
  <si>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</si>
  <si>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</si>
  <si>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</si>
  <si>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</si>
  <si>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</si>
  <si>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</si>
  <si>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</si>
  <si>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</si>
  <si>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</si>
  <si>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</si>
  <si>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</si>
  <si>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</si>
  <si>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</si>
  <si>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</si>
  <si>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</si>
  <si>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</si>
  <si>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</si>
  <si>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</si>
  <si>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</si>
  <si>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</si>
  <si>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</si>
  <si>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</si>
  <si>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</si>
  <si>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</si>
  <si>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</si>
  <si>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</si>
  <si>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</si>
  <si>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</si>
  <si>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</si>
  <si>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</si>
  <si>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</si>
  <si>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</si>
  <si>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</si>
  <si>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</si>
  <si>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</si>
  <si>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</si>
  <si>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</si>
  <si>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</si>
  <si>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</si>
  <si>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</si>
  <si>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</si>
  <si>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</si>
  <si>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</si>
  <si>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</si>
  <si>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</si>
  <si>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</si>
  <si>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</si>
  <si>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</si>
  <si>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</si>
  <si>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</si>
  <si>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</si>
  <si>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</si>
  <si>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</si>
  <si>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</si>
  <si>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</si>
  <si>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</si>
  <si>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</si>
  <si>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</si>
  <si>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</si>
  <si>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</si>
  <si>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</si>
  <si>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</si>
  <si>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</si>
  <si>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</si>
  <si>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</si>
  <si>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</si>
  <si>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</si>
  <si>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</si>
  <si>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</si>
  <si>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</si>
  <si>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</si>
  <si>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</si>
  <si>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</si>
  <si>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</si>
  <si>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</si>
  <si>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</si>
  <si>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</si>
  <si>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</si>
  <si>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</si>
  <si>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</si>
  <si>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</si>
  <si>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</si>
  <si>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</si>
  <si>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</si>
  <si>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</si>
  <si>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</si>
  <si>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</si>
  <si>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</si>
  <si>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</si>
  <si>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</si>
  <si>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</si>
  <si>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</si>
  <si>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</si>
  <si>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</si>
  <si>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</si>
  <si>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</si>
  <si>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</si>
  <si>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</si>
  <si>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</si>
  <si>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</si>
  <si>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</si>
  <si>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</si>
  <si>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</si>
  <si>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</si>
  <si>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</si>
  <si>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</si>
  <si>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</si>
  <si>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</si>
  <si>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</si>
  <si>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</si>
  <si>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</si>
  <si>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</si>
  <si>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</si>
  <si>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</si>
  <si>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</si>
  <si>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</si>
  <si>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</si>
  <si>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</si>
  <si>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</si>
  <si>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</si>
  <si>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</si>
  <si>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</si>
  <si>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</si>
  <si>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</si>
  <si>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</si>
  <si>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</si>
  <si>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</si>
  <si>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</si>
  <si>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</si>
  <si>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</si>
  <si>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</si>
  <si>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</si>
  <si>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</si>
  <si>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</si>
  <si>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</si>
  <si>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</si>
  <si>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</si>
  <si>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</si>
  <si>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</si>
  <si>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</si>
  <si>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</si>
  <si>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</si>
  <si>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</si>
  <si>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</si>
  <si>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</si>
  <si>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</si>
  <si>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</si>
  <si>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</si>
  <si>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</si>
  <si>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</si>
  <si>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</si>
  <si>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</si>
  <si>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</si>
  <si>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</si>
  <si>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</si>
  <si>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</si>
  <si>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</si>
  <si>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</si>
  <si>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</si>
  <si>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</si>
  <si>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</si>
  <si>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</si>
  <si>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</si>
  <si>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</si>
  <si>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</si>
  <si>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</si>
  <si>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</si>
  <si>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</si>
  <si>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</si>
  <si>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</si>
  <si>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</si>
  <si>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</si>
  <si>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</si>
  <si>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</si>
  <si>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</si>
  <si>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</si>
  <si>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</si>
  <si>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</si>
  <si>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</si>
  <si>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</si>
  <si>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</si>
  <si>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</si>
  <si>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</si>
  <si>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</si>
  <si>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</si>
  <si>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</si>
  <si>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</si>
  <si>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</si>
  <si>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</si>
  <si>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</si>
  <si>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</si>
  <si>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</si>
  <si>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</si>
  <si>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</si>
  <si>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</si>
  <si>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</si>
  <si>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</si>
  <si>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</si>
  <si>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</si>
  <si>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</si>
  <si>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</si>
  <si>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</si>
  <si>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</si>
  <si>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</si>
  <si>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</si>
  <si>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</si>
  <si>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</si>
  <si>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</si>
  <si>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</si>
  <si>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</si>
  <si>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</si>
  <si>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</si>
  <si>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</si>
  <si>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</si>
  <si>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</si>
  <si>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</si>
  <si>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</si>
  <si>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</si>
  <si>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</si>
  <si>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</si>
  <si>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</si>
  <si>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</si>
  <si>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</si>
  <si>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</si>
  <si>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</si>
  <si>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</si>
  <si>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</si>
  <si>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</si>
  <si>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</si>
  <si>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</si>
  <si>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</si>
  <si>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</si>
  <si>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</si>
  <si>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</si>
  <si>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</si>
  <si>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</si>
  <si>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</si>
  <si>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</si>
  <si>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</si>
  <si>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</si>
  <si>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</si>
  <si>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</si>
  <si>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</si>
  <si>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</si>
  <si>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</si>
  <si>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</si>
  <si>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</si>
  <si>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</si>
  <si>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</si>
  <si>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</si>
  <si>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</si>
  <si>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</si>
  <si>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</si>
  <si>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</si>
  <si>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</si>
  <si>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</si>
  <si>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</si>
  <si>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</si>
  <si>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</si>
  <si>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</si>
  <si>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</si>
  <si>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</si>
  <si>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</si>
  <si>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</si>
  <si>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</si>
  <si>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</si>
  <si>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</si>
  <si>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</si>
  <si>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</si>
  <si>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</si>
  <si>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</si>
  <si>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</si>
  <si>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</si>
  <si>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</si>
  <si>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</si>
  <si>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</si>
  <si>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</si>
  <si>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</si>
  <si>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</si>
  <si>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</si>
  <si>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</si>
  <si>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</si>
  <si>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</si>
  <si>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</si>
  <si>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</si>
  <si>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</si>
  <si>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</si>
  <si>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</si>
  <si>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</si>
  <si>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</si>
  <si>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</si>
  <si>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</si>
  <si>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</si>
  <si>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</si>
  <si>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</si>
  <si>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</si>
  <si>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</si>
  <si>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</si>
  <si>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</si>
  <si>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</si>
  <si>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</si>
  <si>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</si>
  <si>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</si>
  <si>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</si>
  <si>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</si>
  <si>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</si>
  <si>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</si>
  <si>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</si>
  <si>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</si>
  <si>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</si>
  <si>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</si>
  <si>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</si>
  <si>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</si>
  <si>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</si>
  <si>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</si>
  <si>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</si>
  <si>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</si>
  <si>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</si>
  <si>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</si>
  <si>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</si>
  <si>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</si>
  <si>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</si>
  <si>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</si>
  <si>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</si>
  <si>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</si>
  <si>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</si>
  <si>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</si>
  <si>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</si>
  <si>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</si>
  <si>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</si>
  <si>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</si>
  <si>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</si>
  <si>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</si>
  <si>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</si>
  <si>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</si>
  <si>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</si>
  <si>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</si>
  <si>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</si>
  <si>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</si>
  <si>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</si>
  <si>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</si>
  <si>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</si>
  <si>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</si>
  <si>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</si>
  <si>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</si>
  <si>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</si>
  <si>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</si>
  <si>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</si>
  <si>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</si>
  <si>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</si>
  <si>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</si>
  <si>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</si>
  <si>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</si>
  <si>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</si>
  <si>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</si>
  <si>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</si>
  <si>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</si>
  <si>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</si>
  <si>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</si>
  <si>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</si>
  <si>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</si>
  <si>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</si>
  <si>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</si>
  <si>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</si>
  <si>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</si>
  <si>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</si>
  <si>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</si>
  <si>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</si>
  <si>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</si>
  <si>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</si>
  <si>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</si>
  <si>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</si>
  <si>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</si>
  <si>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</si>
  <si>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</si>
  <si>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</si>
  <si>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</si>
  <si>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</si>
  <si>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</si>
  <si>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</si>
  <si>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</si>
  <si>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</si>
  <si>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</si>
  <si>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</si>
  <si>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</si>
  <si>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</si>
  <si>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</si>
  <si>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</si>
  <si>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</si>
  <si>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</si>
  <si>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</si>
  <si>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</si>
  <si>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</si>
  <si>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</si>
  <si>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</si>
  <si>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</si>
  <si>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</si>
  <si>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</si>
  <si>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</si>
  <si>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</si>
  <si>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</si>
  <si>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</si>
  <si>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</si>
  <si>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</si>
  <si>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</si>
  <si>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</si>
  <si>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</si>
  <si>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</si>
  <si>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</si>
  <si>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</si>
  <si>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</si>
  <si>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</si>
  <si>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</si>
  <si>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</si>
  <si>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</si>
  <si>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</si>
  <si>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</si>
  <si>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</si>
  <si>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</si>
  <si>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</si>
  <si>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</si>
  <si>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</si>
  <si>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</si>
  <si>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</si>
  <si>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</si>
  <si>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</si>
  <si>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</si>
  <si>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</si>
  <si>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</si>
  <si>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</si>
  <si>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</si>
  <si>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</si>
  <si>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</si>
  <si>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</si>
  <si>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</si>
  <si>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</si>
  <si>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</si>
  <si>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</si>
  <si>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</si>
  <si>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</si>
  <si>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</si>
  <si>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</si>
  <si>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</si>
  <si>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</si>
  <si>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</si>
  <si>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</si>
  <si>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</si>
  <si>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</si>
  <si>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</si>
  <si>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</si>
  <si>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</si>
  <si>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</si>
  <si>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</si>
  <si>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</si>
  <si>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</si>
  <si>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</si>
  <si>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</si>
  <si>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</si>
  <si>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</si>
  <si>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</si>
  <si>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</si>
  <si>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</si>
  <si>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</si>
  <si>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</si>
  <si>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</si>
  <si>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</si>
  <si>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</si>
  <si>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</si>
  <si>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</si>
  <si>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</si>
  <si>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</si>
  <si>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</si>
  <si>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</si>
  <si>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</si>
  <si>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</si>
  <si>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</si>
  <si>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</si>
  <si>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</si>
  <si>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</si>
  <si>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</si>
  <si>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</si>
  <si>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</si>
  <si>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</si>
  <si>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</si>
  <si>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</si>
  <si>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</si>
  <si>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</si>
  <si>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</si>
  <si>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</si>
  <si>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</si>
  <si>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</si>
  <si>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</si>
  <si>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</si>
  <si>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</si>
  <si>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</si>
  <si>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</si>
  <si>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</si>
  <si>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</si>
  <si>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</si>
  <si>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</si>
  <si>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</si>
  <si>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</si>
  <si>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</si>
  <si>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</si>
  <si>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</si>
  <si>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</si>
  <si>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</si>
  <si>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</si>
  <si>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</si>
  <si>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</si>
  <si>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</si>
  <si>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</si>
  <si>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</si>
  <si>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</si>
  <si>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</si>
  <si>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</si>
  <si>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</si>
  <si>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</si>
  <si>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</si>
  <si>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</si>
  <si>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</si>
  <si>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</si>
  <si>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</si>
  <si>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</si>
  <si>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</si>
  <si>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</si>
  <si>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</si>
  <si>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</si>
  <si>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</si>
  <si>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</si>
  <si>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</si>
  <si>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</si>
  <si>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</si>
  <si>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</si>
  <si>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</si>
  <si>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</si>
  <si>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</si>
  <si>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</si>
  <si>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</si>
  <si>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</si>
  <si>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</si>
  <si>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</si>
  <si>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</si>
  <si>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</si>
  <si>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</si>
  <si>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</si>
  <si>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</si>
  <si>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</si>
  <si>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</si>
  <si>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</si>
  <si>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</si>
  <si>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</si>
  <si>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</si>
  <si>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</si>
  <si>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</si>
  <si>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</si>
  <si>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</si>
  <si>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</si>
  <si>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</si>
  <si>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</si>
  <si>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</si>
  <si>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</si>
  <si>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</si>
  <si>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</si>
  <si>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</si>
  <si>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</si>
  <si>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</si>
  <si>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</si>
  <si>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</si>
  <si>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</si>
  <si>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</si>
  <si>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</si>
  <si>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</si>
  <si>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</si>
  <si>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</si>
  <si>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</si>
  <si>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</si>
  <si>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</si>
  <si>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</si>
  <si>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</si>
  <si>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</si>
  <si>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</si>
  <si>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</si>
  <si>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</si>
  <si>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</si>
  <si>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</si>
  <si>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</si>
  <si>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</si>
  <si>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</si>
  <si>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</si>
  <si>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</si>
  <si>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</si>
  <si>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</si>
  <si>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</si>
  <si>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</si>
  <si>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</si>
  <si>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</si>
  <si>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</si>
  <si>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</si>
  <si>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</si>
  <si>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</si>
  <si>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</si>
  <si>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</si>
  <si>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</si>
  <si>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</si>
  <si>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</si>
  <si>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</si>
  <si>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</si>
  <si>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</si>
  <si>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</si>
  <si>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</si>
  <si>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</si>
  <si>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</si>
  <si>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</si>
  <si>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</si>
  <si>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</si>
  <si>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</si>
  <si>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</si>
  <si>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</si>
  <si>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</si>
  <si>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</si>
  <si>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</si>
  <si>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</si>
  <si>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</si>
  <si>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</si>
  <si>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</si>
  <si>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</si>
  <si>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</si>
  <si>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</si>
  <si>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</si>
  <si>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</si>
  <si>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</si>
  <si>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</si>
  <si>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</si>
  <si>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</si>
  <si>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</si>
  <si>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</si>
  <si>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</si>
  <si>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</si>
  <si>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</si>
  <si>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</si>
  <si>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</si>
  <si>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</si>
  <si>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</si>
  <si>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</si>
  <si>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</si>
  <si>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</si>
  <si>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</si>
  <si>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</si>
  <si>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</si>
  <si>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</si>
  <si>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</si>
  <si>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</si>
  <si>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</si>
  <si>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</si>
  <si>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</si>
  <si>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</si>
  <si>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</si>
  <si>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</si>
  <si>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</si>
  <si>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</si>
  <si>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</si>
  <si>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</si>
  <si>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</si>
  <si>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</si>
  <si>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</si>
  <si>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</si>
  <si>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</si>
  <si>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</si>
  <si>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</si>
  <si>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</si>
  <si>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</si>
  <si>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</si>
  <si>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</si>
  <si>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</si>
  <si>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</si>
  <si>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</si>
  <si>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</si>
  <si>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</si>
  <si>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</si>
  <si>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</si>
  <si>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</si>
  <si>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</si>
  <si>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</si>
  <si>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</si>
  <si>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</si>
  <si>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</si>
  <si>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</si>
  <si>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</si>
  <si>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</si>
  <si>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</si>
  <si>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</si>
  <si>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</si>
  <si>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</si>
  <si>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</si>
  <si>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</si>
  <si>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</si>
  <si>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</si>
  <si>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</si>
  <si>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</si>
  <si>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</si>
  <si>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</si>
  <si>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</si>
  <si>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</si>
  <si>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</si>
  <si>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</si>
  <si>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</si>
  <si>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</si>
  <si>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</si>
  <si>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</si>
  <si>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</si>
  <si>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</si>
  <si>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</si>
  <si>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</si>
  <si>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</si>
  <si>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</si>
  <si>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</si>
  <si>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</si>
  <si>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</si>
  <si>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</si>
  <si>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</si>
  <si>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</si>
  <si>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</si>
  <si>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</si>
  <si>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</si>
  <si>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</si>
  <si>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</si>
  <si>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</si>
  <si>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</si>
  <si>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</si>
  <si>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</si>
  <si>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</si>
  <si>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</si>
  <si>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</si>
  <si>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</si>
  <si>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</si>
  <si>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</si>
  <si>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</si>
  <si>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</si>
  <si>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</si>
  <si>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</si>
  <si>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</si>
  <si>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</si>
  <si>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</si>
  <si>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</si>
  <si>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</si>
  <si>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</si>
  <si>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</si>
  <si>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</si>
  <si>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</si>
  <si>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</si>
  <si>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</si>
  <si>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</si>
  <si>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</si>
  <si>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</si>
  <si>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</si>
  <si>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</si>
  <si>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</si>
  <si>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</si>
  <si>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</si>
  <si>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</si>
  <si>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</si>
  <si>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</si>
  <si>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</si>
  <si>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</si>
  <si>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</si>
  <si>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</si>
  <si>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</si>
  <si>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</si>
  <si>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</si>
  <si>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</si>
  <si>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</si>
  <si>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</si>
  <si>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</si>
  <si>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</si>
  <si>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</si>
  <si>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</si>
  <si>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</si>
  <si>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</si>
  <si>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</si>
  <si>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</si>
  <si>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</si>
  <si>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</si>
  <si>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</si>
  <si>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</si>
  <si>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</si>
  <si>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</si>
  <si>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</si>
  <si>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</si>
  <si>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</si>
  <si>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</si>
  <si>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</si>
  <si>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</si>
  <si>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</si>
  <si>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</si>
  <si>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</si>
  <si>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</si>
  <si>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</si>
  <si>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</si>
  <si>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</si>
  <si>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</si>
  <si>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</si>
  <si>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</si>
  <si>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</si>
  <si>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</si>
  <si>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</si>
  <si>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</si>
  <si>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</si>
  <si>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</si>
  <si>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</si>
  <si>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</si>
  <si>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</si>
  <si>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</si>
  <si>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</si>
  <si>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</si>
  <si>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</si>
  <si>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</si>
  <si>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</si>
  <si>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</si>
  <si>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</si>
  <si>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</si>
  <si>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</si>
  <si>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</si>
  <si>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</si>
  <si>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</si>
  <si>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</si>
  <si>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</si>
  <si>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</si>
  <si>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</si>
  <si>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</si>
  <si>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</si>
  <si>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</si>
  <si>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</si>
  <si>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</si>
  <si>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</si>
  <si>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</si>
  <si>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</si>
  <si>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</si>
  <si>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</si>
  <si>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</si>
  <si>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</si>
  <si>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</si>
  <si>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</si>
  <si>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</si>
  <si>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</si>
  <si>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</si>
  <si>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</si>
  <si>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</si>
  <si>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</si>
  <si>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</si>
  <si>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</si>
  <si>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</si>
  <si>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</si>
  <si>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</si>
  <si>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</si>
  <si>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</si>
  <si>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</si>
  <si>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</si>
  <si>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</si>
  <si>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</si>
  <si>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</si>
  <si>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</si>
  <si>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</si>
  <si>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</si>
  <si>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</si>
  <si>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</si>
  <si>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</si>
  <si>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</si>
  <si>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</si>
  <si>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</si>
  <si>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</si>
  <si>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</si>
  <si>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</si>
  <si>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</si>
  <si>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</si>
  <si>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</si>
  <si>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</si>
  <si>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</si>
  <si>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</si>
  <si>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</si>
  <si>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</si>
  <si>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</si>
  <si>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</si>
  <si>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</si>
  <si>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</si>
  <si>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</si>
  <si>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</si>
  <si>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</si>
  <si>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</si>
  <si>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</si>
  <si>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</si>
  <si>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</si>
  <si>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</si>
  <si>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</si>
  <si>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</si>
  <si>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</si>
  <si>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</si>
  <si>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</si>
  <si>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</si>
  <si>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</si>
  <si>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</si>
  <si>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</si>
  <si>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</si>
  <si>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</si>
  <si>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</si>
  <si>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</si>
  <si>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</si>
  <si>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</si>
  <si>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</si>
  <si>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</si>
  <si>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</si>
  <si>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</si>
  <si>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</si>
  <si>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</si>
  <si>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</si>
  <si>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</si>
  <si>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</si>
  <si>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</si>
  <si>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</si>
  <si>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</si>
  <si>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</si>
  <si>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</si>
  <si>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</si>
  <si>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</si>
  <si>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</si>
  <si>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</si>
  <si>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</si>
  <si>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</si>
  <si>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</si>
  <si>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</si>
  <si>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</si>
  <si>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</si>
  <si>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</si>
  <si>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</si>
  <si>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</si>
  <si>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</si>
  <si>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</si>
  <si>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</si>
  <si>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</si>
  <si>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</si>
  <si>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</si>
  <si>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</si>
  <si>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</si>
  <si>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</si>
  <si>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</si>
  <si>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</si>
  <si>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</si>
  <si>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</si>
  <si>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</si>
  <si>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</si>
  <si>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</si>
  <si>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</si>
  <si>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</si>
  <si>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</si>
  <si>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</si>
  <si>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</si>
  <si>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</si>
  <si>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</si>
  <si>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</si>
  <si>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</si>
  <si>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</si>
  <si>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</si>
  <si>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</si>
  <si>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</si>
  <si>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</si>
  <si>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</si>
  <si>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</si>
  <si>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</si>
  <si>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</si>
  <si>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</si>
  <si>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</si>
  <si>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</si>
  <si>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</si>
  <si>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</si>
  <si>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</si>
  <si>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</si>
  <si>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</si>
  <si>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</si>
  <si>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</si>
  <si>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</si>
  <si>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</si>
  <si>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</si>
  <si>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</si>
  <si>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</si>
  <si>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</si>
  <si>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</si>
  <si>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</si>
  <si>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</si>
  <si>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</si>
  <si>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</si>
  <si>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</si>
  <si>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</si>
  <si>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</si>
  <si>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</si>
  <si>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</si>
  <si>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</si>
  <si>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</si>
  <si>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</si>
  <si>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</si>
  <si>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</si>
  <si>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</si>
  <si>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</si>
  <si>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</si>
  <si>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</si>
  <si>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</si>
  <si>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</si>
  <si>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</si>
  <si>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</si>
  <si>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</si>
  <si>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</si>
  <si>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</si>
  <si>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</si>
  <si>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</si>
  <si>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</si>
  <si>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</si>
  <si>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</si>
  <si>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</si>
  <si>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</si>
  <si>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</si>
  <si>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</si>
  <si>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</si>
  <si>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</si>
  <si>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</si>
  <si>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</si>
  <si>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</si>
  <si>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</si>
  <si>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</si>
  <si>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</si>
  <si>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</si>
  <si>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</si>
  <si>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</si>
  <si>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</si>
  <si>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</si>
  <si>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</si>
  <si>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</si>
  <si>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</si>
  <si>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</si>
  <si>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</si>
  <si>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</si>
  <si>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</si>
  <si>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</si>
  <si>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</si>
  <si>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</si>
  <si>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</si>
  <si>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</si>
  <si>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</si>
  <si>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</si>
  <si>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</si>
  <si>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</si>
  <si>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</si>
  <si>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</si>
  <si>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</si>
  <si>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</si>
  <si>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</si>
  <si>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</si>
  <si>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</si>
  <si>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</si>
  <si>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</si>
  <si>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</si>
  <si>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</si>
  <si>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</si>
  <si>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</si>
  <si>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</si>
  <si>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</si>
  <si>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</si>
  <si>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</si>
  <si>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</si>
  <si>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</si>
  <si>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</si>
  <si>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</si>
  <si>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</si>
  <si>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</si>
  <si>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</si>
  <si>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</si>
  <si>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</si>
  <si>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</si>
  <si>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</si>
  <si>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</si>
  <si>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</si>
  <si>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</si>
  <si>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</si>
  <si>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</si>
  <si>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</si>
  <si>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</si>
  <si>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</si>
  <si>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</si>
  <si>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</si>
  <si>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</si>
  <si>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</si>
  <si>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</si>
  <si>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</si>
  <si>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</si>
  <si>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</si>
  <si>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</si>
  <si>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</si>
  <si>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</si>
  <si>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</si>
  <si>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</si>
  <si>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</si>
  <si>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</si>
  <si>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</si>
  <si>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</si>
  <si>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</si>
  <si>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</si>
  <si>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</si>
  <si>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</si>
  <si>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</si>
  <si>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</si>
  <si>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</si>
  <si>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</si>
  <si>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</si>
  <si>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</si>
  <si>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</si>
  <si>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</si>
  <si>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</si>
  <si>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</si>
  <si>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</si>
  <si>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</si>
  <si>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</si>
  <si>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</si>
  <si>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</si>
  <si>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</si>
  <si>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</si>
  <si>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</si>
  <si>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</si>
  <si>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</si>
  <si>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</si>
  <si>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</si>
  <si>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</si>
  <si>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</si>
  <si>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</si>
  <si>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</si>
  <si>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</si>
  <si>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</si>
  <si>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</si>
  <si>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</si>
  <si>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</si>
  <si>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</si>
  <si>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</si>
  <si>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</si>
  <si>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</si>
  <si>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</si>
  <si>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</si>
  <si>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</si>
  <si>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</si>
  <si>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</si>
  <si>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</si>
  <si>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</si>
  <si>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</si>
  <si>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</si>
  <si>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</si>
  <si>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</si>
  <si>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</si>
  <si>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</si>
  <si>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</si>
  <si>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</si>
  <si>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</si>
  <si>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</si>
  <si>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</si>
  <si>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</si>
  <si>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</si>
  <si>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</si>
  <si>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</si>
  <si>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</si>
  <si>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</si>
  <si>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</si>
  <si>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</si>
  <si>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</si>
  <si>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</si>
  <si>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</si>
  <si>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</si>
  <si>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</si>
  <si>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</si>
  <si>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</si>
  <si>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</si>
  <si>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</si>
  <si>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</si>
  <si>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</si>
  <si>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</si>
  <si>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</si>
  <si>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</si>
  <si>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</si>
  <si>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</si>
  <si>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</si>
  <si>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</si>
  <si>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</si>
  <si>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</si>
  <si>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</si>
  <si>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</si>
  <si>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</si>
  <si>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</si>
  <si>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</si>
  <si>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</si>
  <si>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</si>
  <si>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</si>
  <si>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</si>
  <si>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</si>
  <si>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</si>
  <si>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</si>
  <si>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</si>
  <si>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</si>
  <si>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</si>
  <si>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</si>
  <si>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</si>
  <si>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</si>
  <si>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</si>
  <si>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</si>
  <si>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</si>
  <si>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</si>
  <si>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</si>
  <si>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</si>
  <si>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</si>
  <si>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</si>
  <si>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</si>
  <si>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</si>
  <si>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</si>
  <si>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</si>
  <si>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</si>
  <si>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</si>
  <si>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</si>
  <si>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</si>
  <si>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</si>
  <si>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</si>
  <si>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</si>
  <si>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</si>
  <si>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</si>
  <si>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</si>
  <si>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</si>
  <si>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</si>
  <si>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</si>
  <si>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</si>
  <si>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</si>
  <si>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</si>
  <si>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</si>
  <si>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</si>
  <si>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</si>
  <si>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</si>
  <si>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</si>
  <si>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</si>
  <si>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</si>
  <si>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</si>
  <si>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</si>
  <si>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</si>
  <si>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</si>
  <si>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</si>
  <si>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</si>
  <si>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</si>
  <si>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</si>
  <si>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</si>
  <si>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</si>
  <si>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</si>
  <si>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</si>
  <si>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</si>
  <si>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</si>
  <si>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</si>
  <si>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</si>
  <si>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</si>
  <si>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</si>
  <si>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</si>
  <si>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</si>
  <si>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</si>
  <si>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</si>
  <si>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</si>
  <si>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</si>
  <si>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</si>
  <si>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</si>
  <si>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</si>
  <si>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</si>
  <si>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</si>
  <si>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</si>
  <si>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</si>
  <si>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</si>
  <si>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</si>
  <si>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</si>
  <si>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</si>
  <si>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</si>
  <si>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</si>
  <si>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</si>
  <si>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</si>
  <si>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</si>
  <si>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</si>
  <si>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</si>
  <si>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</si>
  <si>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</si>
  <si>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</si>
  <si>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</si>
  <si>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</si>
  <si>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</si>
  <si>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</si>
  <si>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</si>
  <si>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</si>
  <si>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</si>
  <si>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</si>
  <si>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</si>
  <si>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</si>
  <si>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</si>
  <si>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</si>
  <si>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</si>
  <si>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</si>
  <si>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</si>
  <si>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</si>
  <si>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</si>
  <si>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</si>
  <si>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</si>
  <si>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</si>
  <si>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</si>
  <si>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</si>
  <si>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</si>
  <si>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</si>
  <si>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</si>
  <si>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</si>
  <si>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</si>
  <si>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</si>
  <si>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</si>
  <si>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</si>
  <si>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</si>
  <si>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</si>
  <si>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</si>
  <si>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</si>
  <si>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</si>
  <si>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</si>
  <si>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</si>
  <si>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</si>
  <si>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</si>
  <si>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</si>
  <si>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</si>
  <si>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</si>
  <si>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</si>
  <si>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</si>
  <si>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</si>
  <si>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</si>
  <si>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</si>
  <si>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</si>
  <si>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</si>
  <si>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</si>
  <si>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</si>
  <si>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</si>
  <si>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</si>
  <si>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</si>
  <si>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</si>
  <si>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</si>
  <si>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</si>
  <si>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</si>
  <si>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</si>
  <si>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</si>
  <si>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</si>
  <si>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</si>
  <si>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</si>
  <si>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</si>
  <si>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</si>
  <si>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</si>
  <si>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</si>
  <si>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</si>
  <si>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</si>
  <si>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</si>
  <si>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</si>
  <si>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</si>
  <si>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</si>
  <si>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</si>
  <si>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</si>
  <si>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</si>
  <si>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</si>
  <si>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</si>
  <si>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</si>
  <si>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</si>
  <si>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</si>
  <si>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</si>
  <si>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</si>
  <si>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</si>
  <si>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</si>
  <si>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</si>
  <si>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</si>
  <si>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</si>
  <si>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</si>
  <si>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</si>
  <si>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</si>
  <si>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</si>
  <si>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</si>
  <si>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</si>
  <si>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</si>
  <si>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</si>
  <si>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</si>
  <si>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</si>
  <si>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</si>
  <si>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</si>
  <si>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</si>
  <si>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</si>
  <si>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</si>
  <si>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</si>
  <si>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</si>
  <si>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</si>
  <si>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</si>
  <si>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</si>
  <si>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</si>
  <si>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</si>
  <si>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</si>
  <si>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</si>
  <si>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</si>
  <si>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</si>
  <si>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</si>
  <si>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</si>
  <si>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</si>
  <si>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</si>
  <si>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</si>
  <si>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</si>
  <si>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</si>
  <si>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</si>
  <si>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</si>
  <si>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</si>
  <si>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</si>
  <si>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</si>
  <si>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</si>
  <si>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</si>
  <si>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</si>
  <si>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</si>
  <si>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</si>
  <si>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</si>
  <si>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</si>
  <si>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</si>
  <si>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</si>
  <si>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</si>
  <si>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</si>
  <si>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</si>
  <si>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</si>
  <si>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</si>
  <si>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</si>
  <si>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</si>
  <si>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</si>
  <si>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</si>
  <si>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</si>
  <si>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</si>
  <si>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</si>
  <si>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</si>
  <si>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</si>
  <si>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</si>
  <si>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</si>
  <si>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</si>
  <si>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</si>
  <si>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</si>
  <si>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</si>
  <si>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</si>
  <si>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</si>
  <si>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</si>
  <si>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</si>
  <si>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</si>
  <si>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</si>
  <si>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</si>
  <si>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</si>
  <si>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</si>
  <si>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</si>
  <si>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</si>
  <si>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</si>
  <si>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</si>
  <si>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</si>
  <si>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</si>
  <si>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</si>
  <si>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</si>
  <si>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</si>
  <si>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</si>
  <si>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</si>
  <si>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</si>
  <si>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</si>
  <si>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</si>
  <si>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</si>
  <si>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</si>
  <si>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</si>
  <si>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</si>
  <si>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</si>
  <si>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</si>
  <si>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</si>
  <si>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</si>
  <si>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</si>
  <si>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</si>
  <si>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</si>
  <si>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</si>
  <si>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</si>
  <si>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</si>
  <si>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</si>
  <si>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</si>
  <si>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</si>
  <si>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</si>
  <si>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</si>
  <si>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</si>
  <si>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</si>
  <si>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</si>
  <si>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</si>
  <si>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</si>
  <si>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</si>
  <si>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</si>
  <si>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</si>
  <si>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</si>
  <si>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</si>
  <si>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</si>
  <si>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</si>
  <si>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</si>
  <si>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</si>
  <si>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</si>
  <si>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</si>
  <si>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</si>
  <si>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</si>
  <si>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</si>
  <si>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</si>
  <si>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</si>
  <si>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</si>
  <si>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</si>
  <si>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</si>
  <si>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</si>
  <si>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</si>
  <si>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</si>
  <si>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</si>
  <si>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</si>
  <si>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</si>
  <si>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</si>
  <si>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</si>
  <si>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</si>
  <si>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</si>
  <si>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</si>
  <si>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</si>
  <si>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</si>
  <si>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</si>
  <si>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</si>
  <si>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</si>
  <si>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</si>
  <si>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</si>
  <si>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</si>
  <si>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</si>
  <si>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</si>
  <si>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</si>
  <si>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</si>
  <si>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</si>
  <si>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</si>
  <si>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</si>
  <si>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</si>
  <si>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</si>
  <si>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</si>
  <si>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</si>
  <si>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</si>
  <si>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</si>
  <si>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</si>
  <si>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</si>
  <si>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</si>
  <si>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</si>
  <si>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</si>
  <si>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</si>
  <si>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</si>
  <si>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</si>
  <si>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</si>
  <si>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</si>
  <si>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</si>
  <si>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</si>
  <si>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</si>
  <si>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</si>
  <si>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</si>
  <si>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</si>
  <si>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</si>
  <si>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</si>
  <si>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</si>
  <si>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</si>
  <si>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</si>
  <si>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</si>
  <si>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</si>
  <si>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</si>
  <si>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</si>
  <si>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</si>
  <si>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</si>
  <si>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</si>
  <si>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</si>
  <si>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</si>
  <si>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</si>
  <si>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</si>
  <si>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</si>
  <si>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</si>
  <si>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</si>
  <si>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</si>
  <si>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</si>
  <si>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</si>
  <si>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</si>
  <si>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</si>
  <si>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</si>
  <si>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</si>
  <si>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</si>
  <si>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</si>
  <si>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</si>
  <si>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</si>
  <si>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</si>
  <si>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</si>
  <si>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</si>
  <si>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</si>
  <si>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</si>
  <si>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</si>
  <si>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</si>
  <si>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</si>
  <si>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</si>
  <si>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</si>
  <si>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</si>
  <si>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</si>
  <si>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</si>
  <si>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</si>
  <si>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</si>
  <si>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</si>
  <si>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</si>
  <si>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</si>
  <si>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</si>
  <si>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</si>
  <si>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</si>
  <si>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</si>
  <si>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</si>
  <si>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</si>
  <si>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</si>
  <si>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</si>
  <si>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</si>
  <si>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</si>
  <si>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</si>
  <si>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</si>
  <si>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</si>
  <si>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</si>
  <si>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</si>
  <si>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</si>
  <si>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</si>
  <si>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</si>
  <si>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</si>
  <si>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</si>
  <si>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</si>
  <si>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</si>
  <si>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</si>
  <si>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</si>
  <si>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</si>
  <si>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</si>
  <si>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</si>
  <si>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</si>
  <si>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</si>
  <si>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</si>
  <si>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</si>
  <si>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</si>
  <si>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</si>
  <si>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</si>
  <si>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</si>
  <si>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</si>
  <si>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</si>
  <si>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</si>
  <si>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</si>
  <si>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</si>
  <si>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</si>
  <si>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</si>
  <si>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</si>
  <si>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</si>
  <si>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</si>
  <si>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</si>
  <si>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</si>
  <si>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</si>
  <si>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</si>
  <si>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</si>
  <si>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</si>
  <si>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</si>
  <si>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</si>
  <si>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</si>
  <si>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</si>
  <si>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</si>
  <si>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</si>
  <si>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</si>
  <si>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</si>
  <si>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</si>
  <si>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</si>
  <si>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</si>
  <si>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</si>
  <si>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</si>
  <si>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</si>
  <si>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</si>
  <si>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</si>
  <si>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</si>
  <si>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</si>
  <si>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</si>
  <si>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</si>
  <si>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</si>
  <si>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</si>
  <si>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</si>
  <si>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</si>
  <si>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</si>
  <si>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</si>
  <si>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</si>
  <si>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</si>
  <si>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</si>
  <si>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</si>
  <si>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</si>
  <si>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</si>
  <si>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</si>
  <si>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</si>
  <si>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</si>
  <si>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</si>
  <si>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</si>
  <si>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</si>
  <si>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</si>
  <si>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</si>
  <si>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</si>
  <si>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</si>
  <si>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</si>
  <si>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</si>
  <si>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</si>
  <si>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</si>
  <si>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</si>
  <si>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</si>
  <si>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</si>
  <si>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</si>
  <si>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</si>
  <si>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</si>
  <si>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</si>
  <si>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</si>
  <si>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</si>
  <si>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</si>
  <si>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</si>
  <si>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</si>
  <si>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</si>
  <si>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</si>
  <si>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</si>
  <si>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</si>
  <si>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</si>
  <si>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</si>
  <si>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</si>
  <si>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</si>
  <si>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</si>
  <si>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</si>
  <si>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</si>
  <si>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</si>
  <si>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</si>
  <si>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</si>
  <si>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</si>
  <si>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</si>
  <si>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</si>
  <si>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</si>
  <si>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</si>
  <si>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</si>
  <si>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</si>
  <si>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</si>
  <si>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</si>
  <si>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</si>
  <si>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</si>
  <si>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</si>
  <si>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</si>
  <si>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</si>
  <si>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</si>
  <si>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</si>
  <si>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</si>
  <si>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</si>
  <si>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</si>
  <si>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</si>
  <si>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</si>
  <si>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</si>
  <si>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</si>
  <si>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</si>
  <si>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</si>
  <si>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</si>
  <si>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</si>
  <si>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</si>
  <si>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</si>
  <si>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</si>
  <si>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</si>
  <si>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</si>
  <si>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</si>
  <si>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</si>
  <si>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</si>
  <si>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</si>
  <si>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</si>
  <si>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</si>
  <si>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</si>
  <si>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</si>
  <si>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</si>
  <si>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</si>
  <si>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</si>
  <si>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</si>
  <si>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</si>
  <si>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</si>
  <si>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</si>
  <si>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</si>
  <si>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</si>
  <si>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</si>
  <si>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</si>
  <si>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</si>
  <si>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</si>
  <si>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</si>
  <si>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</si>
  <si>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</si>
  <si>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</si>
  <si>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</si>
  <si>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</si>
  <si>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</si>
  <si>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</si>
  <si>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</si>
  <si>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</si>
  <si>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</si>
  <si>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</si>
  <si>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</si>
  <si>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</si>
  <si>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</si>
  <si>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</si>
  <si>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</si>
  <si>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</si>
  <si>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</si>
  <si>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</si>
  <si>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</si>
  <si>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</si>
  <si>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</si>
  <si>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</si>
  <si>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</si>
  <si>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</si>
  <si>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</si>
  <si>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</si>
  <si>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</si>
  <si>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</si>
  <si>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</si>
  <si>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</si>
  <si>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</si>
  <si>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</si>
  <si>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</si>
  <si>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</si>
  <si>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</si>
  <si>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</si>
  <si>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</si>
  <si>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</si>
  <si>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</si>
  <si>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</si>
  <si>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</si>
  <si>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</si>
  <si>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</si>
  <si>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</si>
  <si>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</si>
  <si>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</si>
  <si>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</si>
  <si>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</si>
  <si>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</si>
  <si>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</si>
  <si>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</si>
  <si>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</si>
  <si>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</si>
  <si>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</si>
  <si>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</si>
  <si>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</si>
  <si>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</si>
  <si>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</si>
  <si>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</si>
  <si>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</si>
  <si>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</si>
  <si>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</si>
  <si>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</si>
  <si>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</si>
  <si>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</si>
  <si>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</si>
  <si>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</si>
  <si>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</si>
  <si>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</si>
  <si>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</si>
  <si>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</si>
  <si>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</si>
  <si>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</si>
  <si>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</si>
  <si>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</si>
  <si>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</si>
  <si>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</si>
  <si>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</si>
  <si>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</si>
  <si>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</si>
  <si>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</si>
  <si>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</si>
  <si>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</si>
  <si>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</si>
  <si>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</si>
  <si>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</si>
  <si>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</si>
  <si>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</si>
  <si>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</si>
  <si>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</si>
  <si>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</si>
  <si>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</si>
  <si>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</si>
  <si>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</si>
  <si>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</si>
  <si>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</si>
  <si>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</si>
  <si>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</si>
  <si>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</si>
  <si>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</si>
  <si>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</si>
  <si>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</si>
  <si>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</si>
  <si>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</si>
  <si>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</si>
  <si>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</si>
  <si>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</si>
  <si>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</si>
  <si>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</si>
  <si>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</si>
  <si>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</si>
  <si>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</si>
  <si>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</si>
  <si>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</si>
  <si>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</si>
  <si>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</si>
  <si>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</si>
  <si>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</si>
  <si>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</si>
  <si>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</si>
  <si>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</si>
  <si>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</si>
  <si>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</si>
  <si>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</si>
  <si>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</si>
  <si>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</si>
  <si>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</si>
  <si>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</si>
  <si>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</si>
  <si>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</si>
  <si>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</si>
  <si>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</si>
  <si>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</si>
  <si>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</si>
  <si>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</si>
  <si>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</si>
  <si>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</si>
  <si>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</si>
  <si>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</si>
  <si>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</si>
  <si>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</si>
  <si>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</si>
  <si>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</si>
  <si>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</si>
  <si>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</si>
  <si>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</si>
  <si>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</si>
  <si>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</si>
  <si>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</si>
  <si>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</si>
  <si>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</si>
  <si>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</si>
  <si>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</si>
  <si>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</si>
  <si>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</si>
  <si>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</si>
  <si>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</si>
  <si>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</si>
  <si>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</si>
  <si>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</si>
  <si>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</si>
  <si>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</si>
  <si>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</si>
  <si>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</si>
  <si>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</si>
  <si>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</si>
  <si>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</si>
  <si>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</si>
  <si>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</si>
  <si>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</si>
  <si>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</si>
  <si>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</si>
  <si>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</si>
  <si>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</si>
  <si>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</si>
  <si>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</si>
  <si>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</si>
  <si>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</si>
  <si>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</si>
  <si>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</si>
  <si>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</si>
  <si>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</si>
  <si>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</si>
  <si>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</si>
  <si>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</si>
  <si>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</si>
  <si>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</si>
  <si>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</si>
  <si>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</si>
  <si>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</si>
  <si>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</si>
  <si>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</si>
  <si>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</si>
  <si>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</si>
  <si>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</si>
  <si>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</si>
  <si>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</si>
  <si>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</si>
  <si>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</si>
  <si>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</si>
  <si>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</si>
  <si>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</si>
  <si>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</si>
  <si>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</si>
  <si>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</si>
  <si>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</si>
  <si>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</si>
  <si>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</si>
  <si>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</si>
  <si>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</si>
  <si>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</si>
  <si>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</si>
  <si>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</si>
  <si>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</si>
  <si>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</si>
  <si>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</si>
  <si>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</si>
  <si>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</si>
  <si>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</si>
  <si>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</si>
  <si>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</si>
  <si>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</si>
  <si>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</si>
  <si>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</si>
  <si>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</si>
  <si>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</si>
  <si>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</si>
  <si>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</si>
  <si>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</si>
  <si>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</si>
  <si>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</si>
  <si>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</si>
  <si>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</si>
  <si>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</si>
  <si>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</si>
  <si>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</si>
  <si>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</si>
  <si>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</si>
  <si>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</si>
  <si>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</si>
  <si>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</si>
  <si>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</si>
  <si>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</si>
  <si>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</si>
  <si>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</si>
  <si>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</si>
  <si>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</si>
  <si>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</si>
  <si>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</si>
  <si>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</si>
  <si>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</si>
  <si>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</si>
  <si>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</si>
  <si>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</si>
  <si>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</si>
  <si>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</si>
  <si>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</si>
  <si>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</si>
  <si>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</si>
  <si>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</si>
  <si>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</si>
  <si>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</si>
  <si>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</si>
  <si>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</si>
  <si>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</si>
  <si>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</si>
  <si>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</si>
  <si>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</si>
  <si>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</si>
  <si>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</si>
  <si>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</si>
  <si>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</si>
  <si>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</si>
  <si>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</si>
  <si>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</si>
  <si>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</si>
  <si>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</si>
  <si>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</si>
  <si>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</si>
  <si>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</si>
  <si>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</si>
  <si>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</si>
  <si>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</si>
  <si>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</si>
  <si>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</si>
  <si>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</si>
  <si>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</si>
  <si>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</si>
  <si>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</si>
  <si>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</si>
  <si>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</si>
  <si>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</si>
  <si>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</si>
  <si>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</si>
  <si>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</si>
  <si>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</si>
  <si>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</si>
  <si>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</si>
  <si>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</si>
  <si>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</si>
  <si>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</si>
  <si>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</si>
  <si>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</si>
  <si>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</si>
  <si>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</si>
  <si>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</si>
  <si>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</si>
  <si>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</si>
  <si>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</si>
  <si>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</si>
  <si>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</si>
  <si>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</si>
  <si>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</si>
  <si>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</si>
  <si>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</si>
  <si>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</si>
  <si>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</si>
  <si>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</si>
  <si>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</si>
  <si>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</si>
  <si>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</si>
  <si>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</si>
  <si>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</si>
  <si>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</si>
  <si>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</si>
  <si>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</si>
  <si>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</si>
  <si>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</si>
  <si>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</si>
  <si>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</si>
  <si>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</si>
  <si>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</si>
  <si>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</si>
  <si>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</si>
  <si>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</si>
  <si>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</si>
  <si>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</si>
  <si>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</si>
  <si>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</si>
  <si>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</si>
  <si>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</si>
  <si>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</si>
  <si>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</si>
  <si>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</si>
  <si>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</si>
  <si>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</si>
  <si>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</si>
  <si>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</si>
  <si>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</si>
  <si>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</si>
  <si>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</si>
  <si>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</si>
  <si>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</si>
  <si>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</si>
  <si>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</si>
  <si>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</si>
  <si>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</si>
  <si>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</si>
  <si>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</si>
  <si>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</si>
  <si>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</si>
  <si>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</si>
  <si>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</si>
  <si>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</si>
  <si>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</si>
  <si>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</si>
  <si>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</si>
  <si>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</si>
  <si>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</si>
  <si>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</si>
  <si>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</si>
  <si>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</si>
  <si>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</si>
  <si>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</si>
  <si>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</si>
  <si>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</si>
  <si>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</si>
  <si>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</si>
  <si>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</si>
  <si>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</si>
  <si>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</si>
  <si>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</si>
  <si>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</si>
  <si>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</si>
  <si>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</si>
  <si>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</si>
  <si>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</si>
  <si>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</si>
  <si>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</si>
  <si>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</si>
  <si>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</si>
  <si>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</si>
  <si>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</si>
  <si>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</si>
  <si>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</si>
  <si>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</si>
  <si>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</si>
  <si>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</si>
  <si>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</si>
  <si>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</si>
  <si>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</si>
  <si>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</si>
  <si>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</si>
  <si>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</si>
  <si>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</si>
  <si>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</si>
  <si>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</si>
  <si>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</si>
  <si>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</si>
  <si>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</si>
  <si>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</si>
  <si>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</si>
  <si>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</si>
  <si>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</si>
  <si>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</si>
  <si>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</si>
  <si>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</si>
  <si>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</si>
  <si>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</si>
  <si>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</si>
  <si>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</si>
  <si>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</si>
  <si>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</si>
  <si>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</si>
  <si>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</si>
  <si>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</si>
  <si>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</si>
  <si>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</si>
  <si>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</si>
  <si>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</si>
  <si>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</si>
  <si>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</si>
  <si>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</si>
  <si>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</si>
  <si>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</si>
  <si>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</si>
  <si>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</si>
  <si>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</si>
  <si>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</si>
  <si>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</si>
  <si>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</si>
  <si>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</si>
  <si>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</si>
  <si>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</si>
  <si>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</si>
  <si>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</si>
  <si>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</si>
  <si>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</si>
  <si>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</si>
  <si>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</si>
  <si>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</si>
  <si>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</si>
  <si>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</si>
  <si>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</si>
  <si>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</si>
  <si>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</si>
  <si>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</si>
  <si>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</si>
  <si>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</si>
  <si>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</si>
  <si>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</si>
  <si>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</si>
  <si>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</si>
  <si>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</si>
  <si>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</si>
  <si>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</si>
  <si>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</si>
  <si>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</si>
  <si>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</si>
  <si>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</si>
  <si>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</si>
  <si>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</si>
  <si>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</si>
  <si>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</si>
  <si>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</si>
  <si>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</si>
  <si>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</si>
  <si>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</si>
  <si>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</si>
  <si>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</si>
  <si>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</si>
  <si>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</si>
  <si>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</si>
  <si>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</si>
  <si>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</si>
  <si>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</si>
  <si>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</si>
  <si>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</si>
  <si>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</si>
  <si>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</si>
  <si>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</si>
  <si>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</si>
  <si>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</si>
  <si>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</si>
  <si>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</si>
  <si>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</si>
  <si>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</si>
  <si>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</si>
  <si>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</si>
  <si>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</si>
  <si>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</si>
  <si>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</si>
  <si>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</si>
  <si>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</si>
  <si>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</si>
  <si>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</si>
  <si>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</si>
  <si>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</si>
  <si>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</si>
  <si>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</si>
  <si>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</si>
  <si>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</si>
  <si>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</si>
  <si>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</si>
  <si>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</si>
  <si>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</si>
  <si>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</si>
  <si>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</si>
  <si>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</si>
  <si>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</si>
  <si>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</si>
  <si>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</si>
  <si>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</si>
  <si>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</si>
  <si>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</si>
  <si>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</si>
  <si>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</si>
  <si>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</si>
  <si>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</si>
  <si>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</si>
  <si>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</si>
  <si>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</si>
  <si>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</si>
  <si>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</si>
  <si>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</si>
  <si>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</si>
  <si>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</si>
  <si>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</si>
  <si>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</si>
  <si>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</si>
  <si>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</si>
  <si>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</si>
  <si>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</si>
  <si>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</si>
  <si>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</si>
  <si>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</si>
  <si>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</si>
  <si>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</si>
  <si>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</si>
  <si>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</si>
  <si>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</si>
  <si>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</si>
  <si>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</si>
  <si>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</si>
  <si>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</si>
  <si>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</si>
  <si>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</si>
  <si>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</si>
  <si>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</si>
  <si>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</si>
  <si>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</si>
  <si>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</si>
  <si>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</si>
  <si>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</si>
  <si>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</si>
  <si>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</si>
  <si>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</si>
  <si>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</si>
  <si>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</si>
  <si>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</si>
  <si>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</si>
  <si>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</si>
  <si>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</si>
  <si>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</si>
  <si>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</si>
  <si>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</si>
  <si>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</si>
  <si>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</si>
  <si>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</si>
  <si>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</si>
  <si>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</si>
  <si>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</si>
  <si>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</si>
  <si>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</si>
  <si>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</si>
  <si>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</si>
  <si>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</si>
  <si>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</si>
  <si>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</si>
  <si>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</si>
  <si>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</si>
  <si>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</si>
  <si>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</si>
  <si>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</si>
  <si>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</si>
  <si>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</si>
  <si>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</si>
  <si>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</si>
  <si>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</si>
  <si>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</si>
  <si>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</si>
  <si>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</si>
  <si>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</si>
  <si>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</si>
  <si>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</si>
  <si>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</si>
  <si>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</si>
  <si>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</si>
  <si>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</si>
  <si>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</si>
  <si>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</si>
  <si>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</si>
  <si>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</si>
  <si>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</si>
  <si>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</si>
  <si>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</si>
  <si>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</si>
  <si>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</si>
  <si>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</si>
  <si>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</si>
  <si>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</si>
  <si>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</si>
  <si>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</si>
  <si>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</si>
  <si>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</si>
  <si>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</si>
  <si>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</si>
  <si>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</si>
  <si>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</si>
  <si>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</si>
  <si>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</si>
  <si>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</si>
  <si>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</si>
  <si>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</si>
  <si>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</si>
  <si>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</si>
  <si>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</si>
  <si>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</si>
  <si>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</si>
  <si>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</si>
  <si>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</si>
  <si>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</si>
  <si>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</si>
  <si>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</si>
  <si>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</si>
  <si>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</si>
  <si>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</si>
  <si>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</si>
  <si>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</si>
  <si>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</si>
  <si>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</si>
  <si>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</si>
  <si>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</si>
  <si>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</si>
  <si>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</si>
  <si>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</si>
  <si>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</si>
  <si>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</si>
  <si>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</si>
  <si>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</si>
  <si>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</si>
  <si>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</si>
  <si>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</si>
  <si>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</si>
  <si>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</si>
  <si>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</si>
  <si>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</si>
  <si>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</si>
  <si>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</si>
  <si>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</si>
  <si>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</si>
  <si>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</si>
  <si>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</si>
  <si>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</si>
  <si>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</si>
  <si>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</si>
  <si>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</si>
  <si>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</si>
  <si>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</si>
  <si>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</si>
  <si>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</si>
  <si>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</si>
  <si>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</si>
  <si>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</si>
  <si>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</si>
  <si>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</si>
  <si>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</si>
  <si>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</si>
  <si>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</si>
  <si>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</si>
  <si>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</si>
  <si>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</si>
  <si>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</si>
  <si>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</si>
  <si>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</si>
  <si>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</si>
  <si>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</si>
  <si>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</si>
  <si>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</si>
  <si>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</si>
  <si>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</si>
  <si>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</si>
  <si>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</si>
  <si>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</si>
  <si>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</si>
  <si>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</si>
  <si>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</si>
  <si>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</si>
  <si>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</si>
  <si>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</si>
  <si>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</si>
  <si>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</si>
  <si>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</si>
  <si>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</si>
  <si>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</si>
  <si>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</si>
  <si>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</si>
  <si>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</si>
  <si>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</si>
  <si>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</si>
  <si>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</si>
  <si>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</si>
  <si>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</si>
  <si>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</si>
  <si>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</si>
  <si>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</si>
  <si>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</si>
  <si>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</si>
  <si>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</si>
  <si>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</si>
  <si>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</si>
  <si>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</si>
  <si>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</si>
  <si>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</si>
  <si>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</si>
  <si>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</si>
  <si>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</si>
  <si>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</si>
  <si>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</si>
  <si>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</si>
  <si>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</si>
  <si>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</si>
  <si>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</si>
  <si>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</si>
  <si>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</si>
  <si>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</si>
  <si>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</si>
  <si>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</si>
  <si>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</si>
  <si>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</si>
  <si>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</si>
  <si>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</si>
  <si>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</si>
  <si>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</si>
  <si>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</si>
  <si>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</si>
  <si>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</si>
  <si>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</si>
  <si>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</si>
  <si>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</si>
  <si>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</si>
  <si>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</si>
  <si>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</si>
  <si>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</si>
  <si>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</si>
  <si>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</si>
  <si>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</si>
  <si>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</si>
  <si>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</si>
  <si>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</si>
  <si>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</si>
  <si>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</si>
  <si>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</si>
  <si>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</si>
  <si>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</si>
  <si>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</si>
  <si>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</si>
  <si>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</si>
  <si>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</si>
  <si>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</si>
  <si>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</si>
  <si>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</si>
  <si>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</si>
  <si>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</si>
  <si>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</si>
  <si>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</si>
  <si>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</si>
  <si>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</si>
  <si>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</si>
  <si>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</si>
  <si>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</si>
  <si>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</si>
  <si>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</si>
  <si>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</si>
  <si>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</si>
  <si>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</si>
  <si>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</si>
  <si>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</si>
  <si>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</si>
  <si>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</si>
  <si>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</si>
  <si>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</si>
  <si>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</si>
  <si>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</si>
  <si>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</si>
  <si>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</si>
  <si>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</si>
  <si>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</si>
  <si>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</si>
  <si>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</si>
  <si>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</si>
  <si>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</si>
  <si>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</si>
  <si>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</si>
  <si>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</si>
  <si>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</si>
  <si>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</si>
  <si>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</si>
  <si>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</si>
  <si>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</si>
  <si>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</si>
  <si>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</si>
  <si>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</si>
  <si>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</si>
  <si>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</si>
  <si>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</si>
  <si>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</si>
  <si>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</si>
  <si>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</si>
  <si>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</si>
  <si>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</si>
  <si>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</si>
  <si>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</si>
  <si>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</si>
  <si>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</si>
  <si>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</si>
  <si>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</si>
  <si>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</si>
  <si>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</si>
  <si>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</si>
  <si>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</si>
  <si>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</si>
  <si>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</si>
  <si>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</si>
  <si>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</si>
  <si>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</si>
  <si>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</si>
  <si>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</si>
  <si>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</si>
  <si>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</si>
  <si>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</si>
  <si>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</si>
  <si>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</si>
  <si>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</si>
  <si>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</si>
  <si>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</si>
  <si>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</si>
  <si>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</si>
  <si>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</si>
  <si>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</si>
  <si>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</si>
  <si>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</si>
  <si>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</si>
  <si>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</si>
  <si>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</si>
  <si>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</si>
  <si>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</si>
  <si>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</si>
  <si>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</si>
  <si>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</si>
  <si>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</si>
  <si>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</si>
  <si>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</si>
  <si>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</si>
  <si>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</si>
  <si>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</si>
  <si>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</si>
  <si>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</si>
  <si>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</si>
  <si>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</si>
  <si>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</si>
  <si>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</si>
  <si>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</si>
  <si>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</si>
  <si>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</si>
  <si>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</si>
  <si>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</si>
  <si>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</si>
  <si>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</si>
  <si>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</si>
  <si>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</si>
  <si>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</si>
  <si>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</si>
  <si>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</si>
  <si>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</si>
  <si>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</si>
  <si>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</si>
  <si>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</si>
  <si>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</si>
  <si>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</si>
  <si>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</si>
  <si>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</si>
  <si>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</si>
  <si>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</si>
  <si>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</si>
  <si>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</si>
  <si>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</si>
  <si>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</si>
  <si>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</si>
  <si>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</si>
  <si>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</si>
  <si>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</si>
  <si>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</si>
  <si>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</si>
  <si>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</si>
  <si>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</si>
  <si>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</si>
  <si>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</si>
  <si>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</si>
  <si>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</si>
  <si>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</si>
  <si>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</si>
  <si>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</si>
  <si>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</si>
  <si>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</si>
  <si>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</si>
  <si>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</si>
  <si>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</si>
  <si>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</si>
  <si>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</si>
  <si>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</si>
  <si>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</si>
  <si>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</si>
  <si>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</si>
  <si>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</si>
  <si>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</si>
  <si>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</si>
  <si>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</si>
  <si>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</si>
  <si>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</si>
  <si>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</si>
  <si>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</si>
  <si>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</si>
  <si>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</si>
  <si>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</si>
  <si>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</si>
  <si>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</si>
  <si>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</si>
  <si>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</si>
  <si>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</si>
  <si>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</si>
  <si>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</si>
  <si>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</si>
  <si>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</si>
  <si>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</si>
  <si>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</si>
  <si>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</si>
  <si>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</si>
  <si>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</si>
  <si>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</si>
  <si>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</si>
  <si>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</si>
  <si>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</si>
  <si>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</si>
  <si>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</si>
  <si>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</si>
  <si>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</si>
  <si>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</si>
  <si>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</si>
  <si>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</si>
  <si>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</si>
  <si>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</si>
  <si>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</si>
  <si>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</si>
  <si>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</si>
  <si>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</si>
  <si>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</si>
  <si>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</si>
  <si>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</si>
  <si>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</si>
  <si>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</si>
  <si>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</si>
  <si>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</si>
  <si>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</si>
  <si>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</si>
  <si>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</si>
  <si>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</si>
  <si>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</si>
  <si>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</si>
  <si>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</si>
  <si>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</si>
  <si>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</si>
  <si>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</si>
  <si>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</si>
  <si>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</si>
  <si>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</si>
  <si>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</si>
  <si>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</si>
  <si>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</si>
  <si>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</si>
  <si>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</si>
  <si>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</si>
  <si>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</si>
  <si>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</si>
  <si>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</si>
  <si>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</si>
  <si>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</si>
  <si>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</si>
  <si>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</si>
  <si>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</si>
  <si>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</si>
  <si>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</si>
  <si>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</si>
  <si>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</si>
  <si>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</si>
  <si>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</si>
  <si>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</si>
  <si>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</si>
  <si>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</si>
  <si>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</si>
  <si>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</si>
  <si>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</si>
  <si>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</si>
  <si>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</si>
  <si>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</si>
  <si>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</si>
  <si>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</si>
  <si>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</si>
  <si>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</si>
  <si>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</si>
  <si>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</si>
  <si>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</si>
  <si>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</si>
  <si>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</si>
  <si>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</si>
  <si>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</si>
  <si>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</si>
  <si>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</si>
  <si>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</si>
  <si>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</si>
  <si>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</si>
  <si>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</si>
  <si>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</si>
  <si>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</si>
  <si>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</si>
  <si>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</si>
  <si>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</si>
  <si>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</si>
  <si>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</si>
  <si>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</si>
  <si>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</si>
  <si>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</si>
  <si>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</si>
  <si>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</si>
  <si>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</si>
  <si>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</si>
  <si>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</si>
  <si>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</si>
  <si>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</si>
  <si>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</si>
  <si>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</si>
  <si>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</si>
  <si>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</si>
  <si>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</si>
  <si>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</si>
  <si>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</si>
  <si>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</si>
  <si>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</si>
  <si>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</si>
  <si>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</si>
  <si>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</si>
  <si>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</si>
  <si>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</si>
  <si>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</si>
  <si>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</si>
  <si>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</si>
  <si>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</si>
  <si>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</si>
  <si>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</si>
  <si>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</si>
  <si>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</si>
  <si>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</si>
  <si>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</si>
  <si>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</si>
  <si>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</si>
  <si>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</si>
  <si>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</si>
  <si>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</si>
  <si>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</si>
  <si>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</si>
  <si>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</si>
  <si>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</si>
  <si>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</si>
  <si>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</si>
  <si>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</si>
  <si>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</si>
  <si>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</si>
  <si>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</si>
  <si>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</si>
  <si>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</si>
  <si>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</si>
  <si>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</si>
  <si>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</si>
  <si>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</si>
  <si>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</si>
  <si>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</si>
  <si>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</si>
  <si>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</si>
  <si>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</si>
  <si>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</si>
  <si>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</si>
  <si>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</si>
  <si>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</si>
  <si>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</si>
  <si>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</si>
  <si>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</si>
  <si>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</si>
  <si>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</si>
  <si>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</si>
  <si>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</si>
  <si>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</si>
  <si>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</si>
  <si>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</si>
  <si>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</si>
  <si>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</si>
  <si>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</si>
  <si>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</si>
  <si>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</si>
  <si>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</si>
  <si>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</si>
  <si>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</si>
  <si>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</si>
  <si>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</si>
  <si>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</si>
  <si>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</si>
  <si>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</si>
  <si>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</si>
  <si>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</si>
  <si>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</si>
  <si>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</si>
  <si>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</si>
  <si>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</si>
  <si>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</si>
  <si>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</si>
  <si>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</si>
  <si>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</si>
  <si>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</si>
  <si>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</si>
  <si>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</si>
  <si>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</si>
  <si>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</si>
  <si>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</si>
  <si>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</si>
  <si>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</si>
  <si>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</si>
  <si>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</si>
  <si>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</si>
  <si>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</si>
  <si>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</si>
  <si>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</si>
  <si>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</si>
  <si>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</si>
  <si>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</si>
  <si>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</si>
  <si>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</si>
  <si>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</si>
  <si>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</si>
  <si>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</si>
  <si>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</si>
  <si>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</si>
  <si>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</si>
  <si>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</si>
  <si>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</si>
  <si>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</si>
  <si>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</si>
  <si>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</si>
  <si>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</si>
  <si>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</si>
  <si>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</si>
  <si>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</si>
  <si>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</si>
  <si>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</si>
  <si>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</si>
  <si>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</si>
  <si>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</si>
  <si>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</si>
  <si>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</si>
  <si>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</si>
  <si>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</si>
  <si>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</si>
  <si>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</si>
  <si>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</si>
  <si>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</si>
  <si>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</si>
  <si>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</si>
  <si>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</si>
  <si>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</si>
  <si>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</si>
  <si>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</si>
  <si>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</si>
  <si>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</si>
  <si>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</si>
  <si>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</si>
  <si>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</si>
  <si>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</si>
  <si>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</si>
  <si>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</si>
  <si>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</si>
  <si>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</si>
  <si>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</si>
  <si>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</si>
  <si>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</si>
  <si>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</si>
  <si>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</si>
  <si>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</si>
  <si>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</si>
  <si>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</si>
  <si>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</si>
  <si>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</si>
  <si>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</si>
  <si>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</si>
  <si>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</si>
  <si>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</si>
  <si>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</si>
  <si>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</si>
  <si>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</si>
  <si>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</si>
  <si>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</si>
  <si>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</si>
  <si>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</si>
  <si>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</si>
  <si>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</si>
  <si>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</si>
  <si>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</si>
  <si>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</si>
  <si>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</si>
  <si>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</si>
  <si>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</si>
  <si>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</si>
  <si>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</si>
  <si>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</si>
  <si>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</si>
  <si>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</si>
  <si>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</si>
  <si>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</si>
  <si>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</si>
  <si>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</si>
  <si>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</si>
  <si>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</si>
  <si>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</si>
  <si>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</si>
  <si>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</si>
  <si>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</si>
  <si>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</si>
  <si>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</si>
  <si>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</si>
  <si>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</si>
  <si>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</si>
  <si>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</si>
  <si>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</si>
  <si>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</si>
  <si>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</si>
  <si>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</si>
  <si>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</si>
  <si>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</si>
  <si>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</si>
  <si>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</si>
  <si>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</si>
  <si>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</si>
  <si>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</si>
  <si>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</si>
  <si>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</si>
  <si>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</si>
  <si>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</si>
  <si>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</si>
  <si>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</si>
  <si>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</si>
  <si>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</si>
  <si>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</si>
  <si>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</si>
  <si>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</si>
  <si>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</si>
  <si>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</si>
  <si>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</si>
  <si>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</si>
  <si>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</si>
  <si>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</si>
  <si>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</si>
  <si>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</si>
  <si>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</si>
  <si>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</si>
  <si>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</si>
  <si>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</si>
  <si>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</si>
  <si>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</si>
  <si>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</si>
  <si>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</si>
  <si>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</si>
  <si>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</si>
  <si>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</si>
  <si>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</si>
  <si>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</si>
  <si>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</si>
  <si>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</si>
  <si>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</si>
  <si>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</si>
  <si>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</si>
  <si>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</si>
  <si>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</si>
  <si>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</si>
  <si>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</si>
  <si>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</si>
  <si>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</si>
  <si>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</si>
  <si>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</si>
  <si>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</si>
  <si>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</si>
  <si>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</si>
  <si>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</si>
  <si>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</si>
  <si>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</si>
  <si>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</si>
  <si>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</si>
  <si>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</si>
  <si>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</si>
  <si>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</si>
  <si>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</si>
  <si>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</si>
  <si>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</si>
  <si>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</si>
  <si>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</si>
  <si>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</si>
  <si>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</si>
  <si>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</si>
  <si>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</si>
  <si>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</si>
  <si>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</si>
  <si>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</si>
  <si>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</si>
  <si>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</si>
  <si>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</si>
  <si>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</si>
  <si>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</si>
  <si>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</si>
  <si>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</si>
  <si>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</si>
  <si>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</si>
  <si>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</si>
  <si>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</si>
  <si>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</si>
  <si>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</si>
  <si>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</si>
  <si>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</si>
  <si>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</si>
  <si>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</si>
  <si>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</si>
  <si>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</si>
  <si>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</si>
  <si>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</si>
  <si>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</si>
  <si>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</si>
  <si>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</si>
  <si>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</si>
  <si>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</si>
  <si>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</si>
  <si>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</si>
  <si>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</si>
  <si>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</si>
  <si>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</si>
  <si>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</si>
  <si>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</si>
  <si>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</si>
  <si>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</si>
  <si>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</si>
  <si>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</si>
  <si>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</si>
  <si>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</si>
  <si>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</si>
  <si>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</si>
  <si>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</si>
  <si>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</si>
  <si>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</si>
  <si>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</si>
  <si>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</si>
  <si>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</si>
  <si>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</si>
  <si>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</si>
  <si>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</si>
  <si>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</si>
  <si>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</si>
  <si>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</si>
  <si>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</si>
  <si>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</si>
  <si>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</si>
  <si>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</si>
  <si>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</si>
  <si>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</si>
  <si>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</si>
  <si>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</si>
  <si>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</si>
  <si>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</si>
  <si>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</si>
  <si>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</si>
  <si>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</si>
  <si>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</si>
  <si>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</si>
  <si>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</si>
  <si>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</si>
  <si>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</si>
  <si>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</si>
  <si>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</si>
  <si>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</si>
  <si>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</si>
  <si>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</si>
  <si>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</si>
  <si>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</si>
  <si>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</si>
  <si>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</si>
  <si>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</si>
  <si>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</si>
  <si>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</si>
  <si>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</si>
  <si>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</si>
  <si>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</si>
  <si>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</si>
  <si>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</si>
  <si>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</si>
  <si>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</si>
  <si>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</si>
  <si>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</si>
  <si>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</si>
  <si>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</si>
  <si>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</si>
  <si>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</si>
  <si>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</si>
  <si>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</si>
  <si>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</si>
  <si>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</si>
  <si>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</si>
  <si>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</si>
  <si>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</si>
  <si>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</si>
  <si>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</si>
  <si>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</si>
  <si>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</si>
  <si>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</si>
  <si>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</si>
  <si>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</si>
  <si>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</si>
  <si>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</si>
  <si>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</si>
  <si>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</si>
  <si>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</si>
  <si>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</si>
  <si>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</si>
  <si>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</si>
  <si>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</si>
  <si>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</si>
  <si>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</si>
  <si>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</si>
  <si>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</si>
  <si>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</si>
  <si>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</si>
  <si>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</si>
  <si>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</si>
  <si>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</si>
  <si>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</si>
  <si>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</si>
  <si>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</si>
  <si>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</si>
  <si>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</si>
  <si>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</si>
  <si>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</si>
  <si>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</si>
  <si>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</si>
  <si>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</si>
  <si>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</si>
  <si>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</si>
  <si>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</si>
  <si>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</si>
  <si>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</si>
  <si>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</si>
  <si>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</si>
  <si>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</si>
  <si>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</si>
  <si>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</si>
  <si>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</si>
  <si>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</si>
  <si>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</si>
  <si>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</si>
  <si>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</si>
  <si>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</si>
  <si>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</si>
  <si>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</si>
  <si>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</si>
  <si>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</si>
  <si>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</si>
  <si>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</si>
  <si>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</si>
  <si>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</si>
  <si>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</si>
  <si>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</si>
  <si>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</si>
  <si>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</si>
  <si>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</si>
  <si>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</si>
  <si>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</si>
  <si>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</si>
  <si>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</si>
  <si>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</si>
  <si>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</si>
  <si>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</si>
  <si>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</si>
  <si>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</si>
  <si>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</si>
  <si>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</si>
  <si>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</si>
  <si>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</si>
  <si>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</si>
  <si>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</si>
  <si>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</si>
  <si>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</si>
  <si>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</si>
  <si>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</si>
  <si>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</si>
  <si>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</si>
  <si>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</si>
  <si>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</si>
  <si>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</si>
  <si>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</si>
  <si>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</si>
  <si>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</si>
  <si>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</si>
  <si>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</si>
  <si>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</si>
  <si>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</si>
  <si>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</si>
  <si>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</si>
  <si>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</si>
  <si>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</si>
  <si>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</si>
  <si>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</si>
  <si>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</si>
  <si>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</si>
  <si>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</si>
  <si>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</si>
  <si>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</si>
  <si>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</si>
  <si>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</si>
  <si>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</si>
  <si>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</si>
  <si>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</si>
  <si>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</si>
  <si>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</si>
  <si>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</si>
  <si>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</si>
  <si>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</si>
  <si>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</si>
  <si>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</si>
  <si>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</si>
  <si>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</si>
  <si>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</si>
  <si>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</si>
  <si>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</si>
  <si>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</si>
  <si>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</si>
  <si>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</si>
  <si>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</si>
  <si>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</si>
  <si>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</si>
  <si>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</si>
  <si>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</si>
  <si>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</si>
  <si>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</si>
  <si>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</si>
  <si>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</si>
  <si>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</si>
  <si>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</si>
  <si>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</si>
  <si>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</si>
  <si>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</si>
  <si>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</si>
  <si>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</si>
  <si>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</si>
  <si>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</si>
  <si>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</si>
  <si>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</si>
  <si>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</si>
  <si>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</si>
  <si>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</si>
  <si>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</si>
  <si>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</si>
  <si>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</si>
  <si>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</si>
  <si>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</si>
  <si>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</si>
  <si>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</si>
  <si>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</si>
  <si>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</si>
  <si>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</si>
  <si>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</si>
  <si>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</si>
  <si>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</si>
  <si>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</si>
  <si>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</si>
  <si>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</si>
  <si>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</si>
  <si>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</si>
  <si>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</si>
  <si>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</si>
  <si>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</si>
  <si>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</si>
  <si>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</si>
  <si>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</si>
  <si>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</si>
  <si>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</si>
  <si>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</si>
  <si>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</si>
  <si>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</si>
  <si>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</si>
  <si>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</si>
  <si>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</si>
  <si>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</si>
  <si>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</si>
  <si>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</si>
  <si>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</si>
  <si>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</si>
  <si>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</si>
  <si>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</si>
  <si>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</si>
  <si>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</si>
  <si>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</si>
  <si>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</si>
  <si>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</si>
  <si>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</si>
  <si>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</si>
  <si>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</si>
  <si>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</si>
  <si>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</si>
  <si>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</si>
  <si>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</si>
  <si>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</si>
  <si>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</si>
  <si>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</si>
  <si>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</si>
  <si>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</si>
  <si>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</si>
  <si>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</si>
  <si>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</si>
  <si>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</si>
  <si>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</si>
  <si>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</si>
  <si>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</si>
  <si>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</si>
  <si>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</si>
  <si>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</si>
  <si>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</si>
  <si>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</si>
  <si>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</si>
  <si>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</si>
  <si>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</si>
  <si>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</si>
  <si>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</si>
  <si>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</si>
  <si>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</si>
  <si>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</si>
  <si>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</si>
  <si>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</si>
  <si>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</si>
  <si>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</si>
  <si>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</si>
  <si>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</si>
  <si>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</si>
  <si>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</si>
  <si>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</si>
  <si>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</si>
  <si>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</si>
  <si>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</si>
  <si>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</si>
  <si>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</si>
  <si>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</si>
  <si>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</si>
  <si>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</si>
  <si>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</si>
  <si>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</si>
  <si>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</si>
  <si>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</si>
  <si>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</si>
  <si>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</si>
  <si>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</si>
  <si>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</si>
  <si>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</si>
  <si>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</si>
  <si>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</si>
  <si>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</si>
  <si>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</si>
  <si>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</si>
  <si>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</si>
  <si>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</si>
  <si>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</si>
  <si>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</si>
  <si>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</si>
  <si>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</si>
  <si>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</si>
  <si>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</si>
  <si>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</si>
  <si>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</si>
  <si>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</si>
  <si>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</si>
  <si>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</si>
  <si>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</si>
  <si>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</si>
  <si>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</si>
  <si>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</si>
  <si>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</si>
  <si>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</si>
  <si>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</si>
  <si>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</si>
  <si>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</si>
  <si>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</si>
  <si>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</si>
  <si>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</si>
  <si>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</si>
  <si>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</si>
  <si>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</si>
  <si>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</si>
  <si>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</si>
  <si>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</si>
  <si>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</si>
  <si>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</si>
  <si>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</si>
  <si>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</si>
  <si>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</si>
  <si>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</si>
  <si>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</si>
  <si>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</si>
  <si>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</si>
  <si>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</si>
  <si>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</si>
  <si>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</si>
  <si>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</si>
  <si>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</si>
  <si>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</si>
  <si>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</si>
  <si>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</si>
  <si>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</si>
  <si>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</si>
  <si>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</si>
  <si>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</si>
  <si>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</si>
  <si>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</si>
  <si>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</si>
  <si>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</si>
  <si>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</si>
  <si>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</si>
  <si>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</si>
  <si>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</si>
  <si>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</si>
  <si>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</si>
  <si>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</si>
  <si>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</si>
  <si>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</si>
  <si>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</si>
  <si>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</si>
  <si>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</si>
  <si>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</si>
  <si>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</si>
  <si>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</si>
  <si>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</si>
  <si>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</si>
  <si>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</si>
  <si>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</si>
  <si>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</si>
  <si>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</si>
  <si>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</si>
  <si>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</si>
  <si>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</si>
  <si>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</si>
  <si>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</si>
  <si>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</si>
  <si>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</si>
  <si>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</si>
  <si>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</si>
  <si>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</si>
  <si>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</si>
  <si>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</si>
  <si>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</si>
  <si>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</si>
  <si>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</si>
  <si>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</si>
  <si>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</si>
  <si>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</si>
  <si>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</si>
  <si>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</si>
  <si>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</si>
  <si>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</si>
  <si>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</si>
  <si>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</si>
  <si>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</si>
  <si>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</si>
  <si>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</si>
  <si>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</si>
  <si>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</si>
  <si>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</si>
  <si>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</si>
  <si>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</si>
  <si>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</si>
  <si>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</si>
  <si>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</si>
  <si>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</si>
  <si>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</si>
  <si>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</si>
  <si>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</si>
  <si>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</si>
  <si>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</si>
  <si>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</si>
  <si>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</si>
  <si>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</si>
  <si>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</si>
  <si>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</si>
  <si>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</si>
  <si>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</si>
  <si>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</si>
  <si>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</si>
  <si>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</si>
  <si>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</si>
  <si>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</si>
  <si>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</si>
  <si>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</si>
  <si>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</si>
  <si>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</si>
  <si>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</si>
  <si>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</si>
  <si>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</si>
  <si>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</si>
  <si>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</si>
  <si>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</si>
  <si>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</si>
  <si>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</si>
  <si>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</si>
  <si>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</si>
  <si>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</si>
  <si>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</si>
  <si>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</si>
  <si>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</si>
  <si>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</si>
  <si>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</si>
  <si>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</si>
  <si>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</si>
  <si>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</si>
  <si>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</si>
  <si>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</si>
  <si>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</si>
  <si>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</si>
  <si>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</si>
  <si>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</si>
  <si>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</si>
  <si>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</si>
  <si>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</si>
  <si>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</si>
  <si>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</si>
  <si>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</si>
  <si>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</si>
  <si>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</si>
  <si>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</si>
  <si>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</si>
  <si>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</si>
  <si>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</si>
  <si>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</si>
  <si>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</si>
  <si>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</si>
  <si>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</si>
  <si>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</si>
  <si>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</si>
  <si>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</si>
  <si>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</si>
  <si>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</si>
  <si>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</si>
  <si>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</si>
  <si>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</si>
  <si>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</si>
  <si>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</si>
  <si>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</si>
  <si>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</si>
  <si>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</si>
  <si>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</si>
  <si>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</si>
  <si>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</si>
  <si>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</si>
  <si>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</si>
  <si>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</si>
  <si>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</si>
  <si>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</si>
  <si>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</si>
  <si>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</si>
  <si>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</si>
  <si>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</si>
  <si>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</si>
  <si>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</si>
  <si>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</si>
  <si>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</si>
  <si>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</si>
  <si>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</si>
  <si>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</si>
  <si>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</si>
  <si>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</si>
  <si>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</si>
  <si>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</si>
  <si>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</si>
  <si>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</si>
  <si>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</si>
  <si>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</si>
  <si>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</si>
  <si>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</si>
  <si>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</si>
  <si>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</si>
  <si>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</si>
  <si>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</si>
  <si>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</si>
  <si>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</si>
  <si>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</si>
  <si>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</si>
  <si>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</si>
  <si>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</si>
  <si>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</si>
  <si>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</si>
  <si>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</si>
  <si>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</si>
  <si>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</si>
  <si>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</si>
  <si>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</si>
  <si>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</si>
  <si>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</si>
  <si>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</si>
  <si>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</si>
  <si>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</si>
  <si>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</si>
  <si>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</si>
  <si>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</si>
  <si>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</si>
  <si>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</si>
  <si>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</si>
  <si>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</si>
  <si>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</si>
  <si>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</si>
  <si>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</si>
  <si>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</si>
  <si>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</si>
  <si>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</si>
  <si>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</si>
  <si>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</si>
  <si>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</si>
  <si>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</si>
  <si>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</si>
  <si>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</si>
  <si>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</si>
  <si>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</si>
  <si>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</si>
  <si>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</si>
  <si>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</si>
  <si>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</si>
  <si>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</si>
  <si>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</si>
  <si>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</si>
  <si>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</si>
  <si>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</si>
  <si>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</si>
  <si>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</si>
  <si>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</si>
  <si>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</si>
  <si>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</si>
  <si>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</si>
  <si>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</si>
  <si>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</si>
  <si>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</si>
  <si>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</si>
  <si>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</si>
  <si>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</si>
  <si>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</si>
  <si>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</si>
  <si>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</si>
  <si>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</si>
  <si>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</si>
  <si>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</si>
  <si>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</si>
  <si>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</si>
  <si>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</si>
  <si>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</si>
  <si>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</si>
  <si>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</si>
  <si>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</si>
  <si>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</si>
  <si>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</si>
  <si>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</si>
  <si>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</si>
  <si>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</si>
  <si>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</si>
  <si>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</si>
  <si>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</si>
  <si>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</si>
  <si>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</si>
  <si>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</si>
  <si>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</si>
  <si>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</si>
  <si>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</si>
  <si>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</si>
  <si>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</si>
  <si>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</si>
  <si>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</si>
  <si>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</si>
  <si>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</si>
  <si>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</si>
  <si>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</si>
  <si>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</si>
  <si>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</si>
  <si>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</si>
  <si>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</si>
  <si>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</si>
  <si>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</si>
  <si>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</si>
  <si>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</si>
  <si>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</si>
  <si>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</si>
  <si>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</si>
  <si>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</si>
  <si>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</si>
  <si>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</si>
  <si>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</si>
  <si>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</si>
  <si>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</si>
  <si>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</si>
  <si>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</si>
  <si>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</si>
  <si>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</si>
  <si>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</si>
  <si>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</si>
  <si>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</si>
  <si>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</si>
  <si>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</si>
  <si>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</si>
  <si>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</si>
  <si>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</si>
  <si>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</si>
  <si>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</si>
  <si>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</si>
  <si>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</si>
  <si>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</si>
  <si>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</si>
  <si>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</si>
  <si>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</si>
  <si>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</si>
  <si>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</si>
  <si>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</si>
  <si>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</si>
  <si>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</si>
  <si>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</si>
  <si>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</si>
  <si>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</si>
  <si>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</si>
  <si>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</si>
  <si>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</si>
  <si>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</si>
  <si>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</si>
  <si>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</si>
  <si>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</si>
  <si>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</si>
  <si>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</si>
  <si>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</si>
  <si>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</si>
  <si>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</si>
  <si>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</si>
  <si>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</si>
  <si>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</si>
  <si>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</si>
  <si>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</si>
  <si>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</si>
  <si>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</si>
  <si>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</si>
  <si>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</si>
  <si>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</si>
  <si>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</si>
  <si>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</si>
  <si>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</si>
  <si>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</si>
  <si>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</si>
  <si>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</si>
  <si>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</si>
  <si>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</si>
  <si>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</si>
  <si>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</si>
  <si>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</si>
  <si>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</si>
  <si>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</si>
  <si>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</si>
  <si>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</si>
  <si>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</si>
  <si>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</si>
  <si>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</si>
  <si>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</si>
  <si>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</si>
  <si>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</si>
  <si>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</si>
  <si>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</si>
  <si>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</si>
  <si>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</si>
  <si>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</si>
  <si>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</si>
  <si>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</si>
  <si>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</si>
  <si>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</si>
  <si>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</si>
  <si>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</si>
  <si>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</si>
  <si>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</si>
  <si>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</si>
  <si>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</si>
  <si>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</si>
  <si>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</si>
  <si>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</si>
  <si>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</si>
  <si>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</si>
  <si>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</si>
  <si>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</si>
  <si>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</si>
  <si>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</si>
  <si>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</si>
  <si>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</si>
  <si>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</si>
  <si>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</si>
  <si>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</si>
  <si>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</si>
  <si>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</si>
  <si>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</si>
  <si>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</si>
  <si>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</si>
  <si>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</si>
  <si>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</si>
  <si>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</si>
  <si>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</si>
  <si>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</si>
  <si>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</si>
  <si>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</si>
  <si>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</si>
  <si>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</si>
  <si>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</si>
  <si>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</si>
  <si>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</si>
  <si>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</si>
  <si>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</si>
  <si>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</si>
  <si>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</si>
  <si>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</si>
  <si>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</si>
  <si>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</si>
  <si>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</si>
  <si>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</si>
  <si>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</si>
  <si>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</si>
  <si>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</si>
  <si>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</si>
  <si>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</si>
  <si>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</si>
  <si>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</si>
  <si>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</si>
  <si>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</si>
  <si>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</si>
  <si>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</si>
  <si>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</si>
  <si>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</si>
  <si>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</si>
  <si>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</si>
  <si>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</si>
  <si>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</si>
  <si>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</si>
  <si>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</si>
  <si>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</si>
  <si>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</si>
  <si>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</si>
  <si>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</si>
  <si>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</si>
  <si>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</si>
  <si>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</si>
  <si>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</si>
  <si>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</si>
  <si>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</si>
  <si>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</si>
  <si>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</si>
  <si>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</si>
  <si>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</si>
  <si>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</si>
  <si>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</si>
  <si>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</si>
  <si>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</si>
  <si>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</si>
  <si>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</si>
  <si>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</si>
  <si>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</si>
  <si>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</si>
  <si>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</si>
  <si>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</si>
  <si>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</si>
  <si>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</si>
  <si>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</si>
  <si>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</si>
  <si>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</si>
  <si>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</si>
  <si>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</si>
  <si>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</si>
  <si>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</si>
  <si>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</si>
  <si>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</si>
  <si>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</si>
  <si>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</si>
  <si>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</si>
  <si>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</si>
  <si>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</si>
  <si>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</si>
  <si>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</si>
  <si>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</si>
  <si>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</si>
  <si>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</si>
  <si>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</si>
  <si>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</si>
  <si>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</si>
  <si>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</si>
  <si>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</si>
  <si>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</si>
  <si>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</si>
  <si>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</si>
  <si>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</si>
  <si>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</si>
  <si>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</si>
  <si>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</si>
  <si>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</si>
  <si>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</si>
  <si>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</si>
  <si>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</si>
  <si>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</si>
  <si>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</si>
  <si>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</si>
  <si>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</si>
  <si>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</si>
  <si>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</si>
  <si>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</si>
  <si>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</si>
  <si>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</si>
  <si>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</si>
  <si>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</si>
  <si>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</si>
  <si>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</si>
  <si>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</si>
  <si>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</si>
  <si>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</si>
  <si>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</si>
  <si>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</si>
  <si>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</si>
  <si>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</si>
  <si>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</si>
  <si>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</si>
  <si>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</si>
  <si>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</si>
  <si>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</si>
  <si>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</si>
  <si>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</si>
  <si>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</si>
  <si>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</si>
  <si>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</si>
  <si>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</si>
  <si>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</si>
  <si>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</si>
  <si>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</si>
  <si>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</si>
  <si>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</si>
  <si>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</si>
  <si>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</si>
  <si>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</si>
  <si>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</si>
  <si>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</si>
  <si>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</si>
  <si>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</si>
  <si>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</si>
  <si>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</si>
  <si>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</si>
  <si>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</si>
  <si>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</si>
  <si>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</si>
  <si>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</si>
  <si>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</si>
  <si>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</si>
  <si>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</si>
  <si>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</si>
  <si>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</si>
  <si>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</si>
  <si>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</si>
  <si>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</si>
  <si>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</si>
  <si>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</si>
  <si>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</si>
  <si>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</si>
  <si>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</si>
  <si>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</si>
  <si>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</si>
  <si>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</si>
  <si>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</si>
  <si>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</si>
  <si>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</si>
  <si>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</si>
  <si>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</si>
  <si>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</si>
  <si>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</si>
  <si>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</si>
  <si>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</si>
  <si>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</si>
  <si>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</si>
  <si>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</si>
  <si>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</si>
  <si>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</si>
  <si>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</si>
  <si>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</si>
  <si>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</si>
  <si>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</si>
  <si>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</si>
  <si>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</si>
  <si>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</si>
  <si>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</si>
  <si>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</si>
  <si>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</si>
  <si>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</si>
  <si>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</si>
  <si>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</si>
  <si>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</si>
  <si>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</si>
  <si>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</si>
  <si>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</si>
  <si>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</si>
  <si>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</si>
  <si>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</si>
  <si>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</si>
  <si>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</si>
  <si>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</si>
  <si>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</si>
  <si>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</si>
  <si>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</si>
  <si>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</si>
  <si>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</si>
  <si>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</si>
  <si>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</si>
  <si>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</si>
  <si>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</si>
  <si>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</si>
  <si>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</si>
  <si>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</si>
  <si>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</si>
  <si>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</si>
  <si>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</si>
  <si>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</si>
  <si>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</si>
  <si>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</si>
  <si>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</si>
  <si>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</si>
  <si>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</si>
  <si>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</si>
  <si>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</si>
  <si>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</si>
  <si>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</si>
  <si>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</si>
  <si>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</si>
  <si>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</si>
  <si>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</si>
  <si>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</si>
  <si>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</si>
  <si>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</si>
  <si>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</si>
  <si>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</si>
  <si>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</si>
  <si>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</si>
  <si>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</si>
  <si>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</si>
  <si>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</si>
  <si>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</si>
  <si>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</si>
  <si>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</si>
  <si>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</si>
  <si>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</si>
  <si>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</si>
  <si>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</si>
  <si>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</si>
  <si>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</si>
  <si>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</si>
  <si>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</si>
  <si>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</si>
  <si>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</si>
  <si>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</si>
  <si>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</si>
  <si>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</si>
  <si>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</si>
  <si>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</si>
  <si>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</si>
  <si>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</si>
  <si>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</si>
  <si>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</si>
  <si>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</si>
  <si>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</si>
  <si>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</si>
  <si>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</si>
  <si>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</si>
  <si>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</si>
  <si>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</si>
  <si>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</si>
  <si>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</si>
  <si>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</si>
  <si>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</si>
  <si>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</si>
  <si>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</si>
  <si>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</si>
  <si>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</si>
  <si>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</si>
  <si>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</si>
  <si>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</si>
  <si>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</si>
  <si>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</si>
  <si>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</si>
  <si>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</si>
  <si>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</si>
  <si>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</si>
  <si>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</si>
  <si>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</si>
  <si>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</si>
  <si>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</si>
  <si>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</si>
  <si>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</si>
  <si>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</si>
  <si>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</si>
  <si>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</si>
  <si>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</si>
  <si>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</si>
  <si>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</si>
  <si>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</si>
  <si>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</si>
  <si>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</si>
  <si>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</si>
  <si>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</si>
  <si>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</si>
  <si>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</si>
  <si>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</si>
  <si>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</si>
  <si>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</si>
  <si>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</si>
  <si>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</si>
  <si>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</si>
  <si>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</si>
  <si>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</si>
  <si>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</si>
  <si>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</si>
  <si>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</si>
  <si>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</si>
  <si>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</si>
  <si>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</si>
  <si>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</si>
  <si>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</si>
  <si>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</si>
  <si>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</si>
  <si>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</si>
  <si>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</si>
  <si>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</si>
  <si>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</si>
  <si>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</si>
  <si>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</si>
  <si>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</si>
  <si>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</si>
  <si>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</si>
  <si>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</si>
  <si>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</si>
  <si>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</si>
  <si>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</si>
  <si>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</si>
  <si>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</si>
  <si>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</si>
  <si>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</si>
  <si>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</si>
  <si>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</si>
  <si>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</si>
  <si>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</si>
  <si>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</si>
  <si>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</si>
  <si>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</si>
  <si>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</si>
  <si>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</si>
  <si>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</si>
  <si>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</si>
  <si>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</si>
  <si>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</si>
  <si>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</si>
  <si>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</si>
  <si>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</si>
  <si>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</si>
  <si>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</si>
  <si>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</si>
  <si>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</si>
  <si>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</si>
  <si>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</si>
  <si>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</si>
  <si>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</si>
  <si>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</si>
  <si>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</si>
  <si>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</si>
  <si>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</si>
  <si>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</si>
  <si>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</si>
  <si>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</si>
  <si>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</si>
  <si>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</si>
  <si>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</si>
  <si>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</si>
  <si>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</si>
  <si>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</si>
  <si>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</si>
  <si>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</si>
  <si>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</si>
  <si>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</si>
  <si>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</si>
  <si>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</si>
  <si>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</si>
  <si>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</si>
  <si>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</si>
  <si>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</si>
  <si>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</si>
  <si>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</si>
  <si>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</si>
  <si>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</si>
  <si>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</si>
  <si>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</si>
  <si>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</si>
  <si>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</si>
  <si>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</si>
  <si>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</si>
  <si>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</si>
  <si>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</si>
  <si>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</si>
  <si>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</si>
  <si>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</si>
  <si>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</si>
  <si>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</si>
  <si>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</si>
  <si>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</si>
  <si>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</si>
  <si>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</si>
  <si>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</si>
  <si>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</si>
  <si>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</si>
  <si>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</si>
  <si>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</si>
  <si>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</si>
  <si>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</si>
  <si>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</si>
  <si>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</si>
  <si>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</si>
  <si>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</si>
  <si>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</si>
  <si>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</si>
  <si>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</si>
  <si>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</si>
  <si>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</si>
  <si>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</si>
  <si>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</si>
  <si>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</si>
  <si>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</si>
  <si>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</si>
  <si>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</si>
  <si>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</si>
  <si>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</si>
  <si>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</si>
  <si>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</si>
  <si>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</si>
  <si>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</si>
  <si>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</si>
  <si>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</si>
  <si>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</si>
  <si>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</si>
  <si>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</si>
  <si>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</si>
  <si>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</si>
  <si>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</si>
  <si>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</si>
  <si>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</si>
  <si>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</si>
  <si>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</si>
  <si>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</si>
  <si>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</si>
  <si>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</si>
  <si>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</si>
  <si>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</si>
  <si>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</si>
  <si>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</si>
  <si>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</si>
  <si>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</si>
  <si>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</si>
  <si>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</si>
  <si>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</si>
  <si>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</si>
  <si>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</si>
  <si>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</si>
  <si>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</si>
  <si>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</si>
  <si>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</si>
  <si>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</si>
  <si>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</si>
  <si>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</si>
  <si>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</si>
  <si>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</si>
  <si>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</si>
  <si>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</si>
  <si>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</si>
  <si>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</si>
  <si>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</si>
  <si>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</si>
  <si>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</si>
  <si>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</si>
  <si>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</si>
  <si>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</si>
  <si>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</si>
  <si>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</si>
  <si>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</si>
  <si>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</si>
  <si>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</si>
  <si>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</si>
  <si>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</si>
  <si>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</si>
  <si>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</si>
  <si>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</si>
  <si>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</si>
  <si>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</si>
  <si>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</si>
  <si>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</si>
  <si>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</si>
  <si>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</si>
  <si>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</si>
  <si>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</si>
  <si>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</si>
  <si>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</si>
  <si>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</si>
  <si>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</si>
  <si>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</si>
  <si>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</si>
  <si>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</si>
  <si>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</si>
  <si>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</si>
  <si>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</si>
  <si>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</si>
  <si>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</si>
  <si>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</si>
  <si>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</si>
  <si>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</si>
  <si>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</si>
  <si>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</si>
  <si>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</si>
  <si>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</si>
  <si>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</si>
  <si>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</si>
  <si>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</si>
  <si>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</si>
  <si>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</si>
  <si>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</si>
  <si>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</si>
  <si>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</si>
  <si>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</si>
  <si>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</si>
  <si>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</si>
  <si>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</si>
  <si>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</si>
  <si>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</si>
  <si>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</si>
  <si>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</si>
  <si>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</si>
  <si>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</si>
  <si>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</si>
  <si>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</si>
  <si>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</si>
  <si>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</si>
  <si>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</si>
  <si>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</si>
  <si>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</si>
  <si>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</si>
  <si>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</si>
  <si>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</si>
  <si>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</si>
  <si>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</si>
  <si>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</si>
  <si>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</si>
  <si>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</si>
  <si>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</si>
  <si>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</si>
  <si>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</si>
  <si>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</si>
  <si>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</si>
  <si>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</si>
  <si>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</si>
  <si>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</si>
  <si>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</si>
  <si>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</si>
  <si>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</si>
  <si>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</si>
  <si>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</si>
  <si>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</si>
  <si>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</si>
  <si>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</si>
  <si>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</si>
  <si>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</si>
  <si>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</si>
  <si>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</si>
  <si>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</si>
  <si>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</si>
  <si>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</si>
  <si>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</si>
  <si>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</si>
  <si>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</si>
  <si>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</si>
  <si>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</si>
  <si>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</si>
  <si>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</si>
  <si>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</si>
  <si>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</si>
  <si>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</si>
  <si>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</si>
  <si>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</si>
  <si>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</si>
  <si>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</si>
  <si>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</si>
  <si>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</si>
  <si>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</si>
  <si>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</si>
  <si>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</si>
  <si>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</si>
  <si>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</si>
  <si>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</si>
  <si>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</si>
  <si>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</si>
  <si>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</si>
  <si>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</si>
  <si>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</si>
  <si>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</si>
  <si>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</si>
  <si>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</si>
  <si>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</si>
  <si>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</si>
  <si>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</si>
  <si>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</si>
  <si>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</si>
  <si>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</si>
  <si>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</si>
  <si>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</si>
  <si>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</si>
  <si>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</si>
  <si>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</si>
  <si>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</si>
  <si>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</si>
  <si>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</si>
  <si>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</si>
  <si>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</si>
  <si>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</si>
  <si>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</si>
  <si>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</si>
  <si>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</si>
  <si>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</si>
  <si>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</si>
  <si>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</si>
  <si>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</si>
  <si>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</si>
  <si>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</si>
  <si>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</si>
  <si>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</si>
  <si>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</si>
  <si>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</si>
  <si>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</si>
  <si>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</si>
  <si>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</si>
  <si>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</si>
  <si>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</si>
  <si>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</si>
  <si>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</si>
  <si>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</si>
  <si>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</si>
  <si>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</si>
  <si>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</si>
  <si>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</si>
  <si>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</si>
  <si>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</si>
  <si>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</si>
  <si>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</si>
  <si>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</si>
  <si>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</si>
  <si>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</si>
  <si>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</si>
  <si>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</si>
  <si>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</si>
  <si>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</si>
  <si>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</si>
  <si>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</si>
  <si>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</si>
  <si>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</si>
  <si>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</si>
  <si>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</si>
  <si>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</si>
  <si>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</si>
  <si>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</si>
  <si>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</si>
  <si>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</si>
  <si>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</si>
  <si>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</si>
  <si>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</si>
  <si>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</si>
  <si>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</si>
  <si>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</si>
  <si>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</si>
  <si>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</si>
  <si>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</si>
  <si>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</si>
  <si>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</si>
  <si>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</si>
  <si>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</si>
  <si>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</si>
  <si>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</si>
  <si>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</si>
  <si>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</si>
  <si>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</si>
  <si>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</si>
  <si>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</si>
  <si>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</si>
  <si>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</si>
  <si>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</si>
  <si>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</si>
  <si>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</si>
  <si>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</si>
  <si>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</si>
  <si>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</si>
  <si>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</si>
  <si>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</si>
  <si>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</si>
  <si>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</si>
  <si>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</si>
  <si>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</si>
  <si>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</si>
  <si>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</si>
  <si>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</si>
  <si>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</si>
  <si>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</si>
  <si>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</si>
  <si>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</si>
  <si>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</si>
  <si>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</si>
  <si>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</si>
  <si>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</si>
  <si>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</si>
  <si>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</si>
  <si>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</si>
  <si>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</si>
  <si>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</si>
  <si>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</si>
  <si>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</si>
  <si>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</si>
  <si>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</si>
  <si>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</si>
  <si>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</si>
  <si>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</si>
  <si>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</si>
  <si>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</si>
  <si>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</si>
  <si>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</si>
  <si>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</si>
  <si>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</si>
  <si>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</si>
  <si>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</si>
  <si>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</si>
  <si>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</si>
  <si>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</si>
  <si>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</si>
  <si>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</si>
  <si>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</si>
  <si>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</si>
  <si>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</si>
  <si>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</si>
  <si>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</si>
  <si>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</si>
  <si>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</si>
  <si>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</si>
  <si>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</si>
  <si>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</si>
  <si>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</si>
  <si>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</si>
  <si>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</si>
  <si>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</si>
  <si>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</si>
  <si>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</si>
  <si>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</si>
  <si>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</si>
  <si>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</si>
  <si>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</si>
  <si>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</si>
  <si>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</si>
  <si>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</si>
  <si>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</si>
  <si>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</si>
  <si>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</si>
  <si>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</si>
  <si>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</si>
  <si>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</si>
  <si>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</si>
  <si>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</si>
  <si>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</si>
  <si>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</si>
  <si>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</si>
  <si>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</si>
  <si>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</si>
  <si>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</si>
  <si>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</si>
  <si>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</si>
  <si>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</si>
  <si>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</si>
  <si>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</si>
  <si>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</si>
  <si>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</si>
  <si>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</si>
  <si>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</si>
  <si>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</si>
  <si>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</si>
  <si>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</si>
  <si>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</si>
  <si>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</si>
  <si>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</si>
  <si>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</si>
  <si>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</si>
  <si>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</si>
  <si>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</si>
  <si>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</si>
  <si>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</si>
  <si>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</si>
  <si>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</si>
  <si>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</si>
  <si>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</si>
  <si>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</si>
  <si>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</si>
  <si>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</si>
  <si>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</si>
  <si>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</si>
  <si>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</si>
  <si>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</si>
  <si>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</si>
  <si>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</si>
  <si>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</si>
  <si>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</si>
  <si>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</si>
  <si>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</si>
  <si>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</si>
  <si>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</si>
  <si>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</si>
  <si>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</si>
  <si>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</si>
  <si>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</si>
  <si>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</si>
  <si>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</si>
  <si>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</si>
  <si>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</si>
  <si>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</si>
  <si>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</si>
  <si>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</si>
  <si>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</si>
  <si>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</si>
  <si>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</si>
  <si>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</si>
  <si>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</si>
  <si>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</si>
  <si>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</si>
  <si>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</si>
  <si>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</si>
  <si>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</si>
  <si>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</si>
  <si>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</si>
  <si>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</si>
  <si>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</si>
  <si>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</si>
  <si>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</si>
  <si>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</si>
  <si>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</si>
  <si>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</si>
  <si>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</si>
  <si>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</si>
  <si>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</si>
  <si>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</si>
  <si>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</si>
  <si>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</si>
  <si>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</si>
  <si>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</si>
  <si>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</si>
  <si>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</si>
  <si>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</si>
  <si>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</si>
  <si>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</si>
  <si>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</si>
  <si>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</si>
  <si>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</si>
  <si>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</si>
  <si>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</si>
  <si>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</si>
  <si>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</si>
  <si>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</si>
  <si>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</si>
  <si>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</si>
  <si>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</si>
  <si>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</si>
  <si>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</si>
  <si>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</si>
  <si>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</si>
  <si>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</si>
  <si>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</si>
  <si>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</si>
  <si>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</si>
  <si>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</si>
  <si>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</si>
  <si>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</si>
  <si>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</si>
  <si>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</si>
  <si>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</si>
  <si>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</si>
  <si>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</si>
  <si>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PCM-20251117-00001348
</t>
  </si>
  <si>
    <t>riy0336</t>
  </si>
  <si>
    <t xml:space="preserve">30 min// and Facing traffic jam </t>
  </si>
  <si>
    <t>TT-20251117-00631 / no PCM</t>
  </si>
  <si>
    <t>EM team on the way ETA 60 mins</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</si>
  <si>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</si>
  <si>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</si>
  <si>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</si>
  <si>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</si>
  <si>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PCM-20251117-00001234</t>
  </si>
  <si>
    <t>LTE sector flapping due to rectifier modules issue / team checking</t>
  </si>
  <si>
    <t xml:space="preserve">NO pcm </t>
  </si>
  <si>
    <t xml:space="preserve">team need 50 mins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</si>
  <si>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</si>
  <si>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</si>
  <si>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</si>
  <si>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</si>
  <si>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</si>
  <si>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</si>
  <si>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</si>
  <si>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</si>
  <si>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PCM-20251117-00001422</t>
  </si>
  <si>
    <t>team on  the way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</si>
</sst>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8" totalsRowShown="0" headerRowDxfId="157" dataDxfId="156" headerRowBorderDxfId="154" tableBorderDxfId="155" totalsRowBorderDxfId="153">
  <autoFilter ref="A1:CJ2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8" totalsRowShown="0" headerRowDxfId="64" dataDxfId="63" headerRowBorderDxfId="61" tableBorderDxfId="62">
  <autoFilter ref="A1:L98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8" totalsRowShown="0" headerRowDxfId="15" dataDxfId="14" headerRowBorderDxfId="12" tableBorderDxfId="13">
  <autoFilter ref="A1:L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315.72130682870193</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45978.669732754628</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45978.669732754628</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45978.669732754628</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45978.669732754628</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45978.669732754628</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45978.669732754628</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45978.669732754628</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45978.669732754628</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45978.669732754628</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45978.669732754628</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45978.669732754628</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45978.669732754628</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45978.669732754628</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45978.669732754628</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45978.669732754628</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45978.669732754628</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45978.669732754628</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45978.669732754628</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45978.669732754628</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45978.669732754628</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45978.669732754628</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45978.669732754628</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45978.669732754628</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45978.669732754628</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45978.669732754628</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45978.669732754628</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45978.669732754628</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45978.669732754628</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45978.669732754628</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45978.669732754628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45978.669732754628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45978.669732754628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45978.669732754628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45978.669732754628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45978.669732754628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45978.669732754628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45978.669732754628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45978.669732754628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45978.669732754628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45978.669732754628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45978.669732754628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45978.669732754628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45978.669732754628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45978.669732754628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45978.669732754628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45978.669732754628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45978.669732754628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45978.669732754628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45978.669732754628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45978.669732754628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45978.669732754628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45978.669732754628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45978.669732754628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45978.669732754628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45978.669732754628</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45978.669732754628</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45978.669732754628</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45978.669732754628</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45978.669732754628</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45978.669732754628</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45978.669732754628</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45978.669732754628</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45978.669732754628</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45978.669732754628</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45978.669732754628</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45978.669732754628</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45978.669732754628</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45978.669732754628</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45978.669732754628</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45978.669732754628</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8221F370-498E-4FA3-9ED4-842400A40DCE}"/>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8"/>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5"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153.66989479166659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134">
        <v>45976.436342592591</v>
      </c>
      <c r="G4" s="104">
        <f ca="1">IFERROR(NOW()-F4,"-")</f>
        <v>2.2333901620368124</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7" t="s">
        <v>39107</v>
      </c>
      <c r="B5" s="18" t="str">
        <f>IFERROR(VLOOKUP(D5,DB!A:K,11,0),"")</f>
        <v>R2</v>
      </c>
      <c r="C5" s="18">
        <v>1</v>
      </c>
      <c r="D5" s="18" t="s">
        <v>39108</v>
      </c>
      <c r="E5" s="102" t="s">
        <v>39100</v>
      </c>
      <c r="F5" s="103">
        <v>45978.623032407406</v>
      </c>
      <c r="G5" s="104">
        <f ca="1">IFERROR(NOW()-F5,"-")</f>
        <v>4.6700347222213168E-2</v>
      </c>
      <c r="H5" s="134">
        <v>45978.617094907408</v>
      </c>
      <c r="I5" s="18" t="str">
        <f>IFERROR(VLOOKUP(D5,DB!A:F,6,0),"")</f>
        <v>SCECO</v>
      </c>
      <c r="J5" s="18" t="str">
        <f>IFERROR(VLOOKUP(D5,DB!A:G,7,0),"")</f>
        <v>In progress</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45978.669732754628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45978.669732754628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45978.669732754628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45978.669732754628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45978.669732754628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45978.669732754628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45978.669732754628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45978.669732754628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45978.669732754628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45978.669732754628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45978.669732754628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45978.669732754628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45978.669732754628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45978.669732754628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45978.669732754628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45978.669732754628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45978.669732754628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45978.669732754628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45978.669732754628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45978.669732754628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45978.669732754628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45978.669732754628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45978.669732754628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45978.669732754628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45978.669732754628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45978.669732754628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45978.669732754628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45978.669732754628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45978.669732754628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45978.669732754628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45978.669732754628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45978.669732754628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45978.669732754628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45978.669732754628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45978.669732754628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45978.669732754628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45978.669732754628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45978.669732754628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45978.669732754628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45978.669732754628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45978.669732754628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45978.669732754628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45978.669732754628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45978.669732754628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45978.669732754628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45978.669732754628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45978.669732754628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45978.669732754628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45978.669732754628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45978.669732754628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45978.669732754628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45978.669732754628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45978.669732754628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45978.669732754628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45978.669732754628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45978.669732754628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45978.669732754628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45978.669732754628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45978.669732754628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45978.669732754628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45978.669732754628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45978.669732754628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45978.669732754628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45978.669732754628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45978.669732754628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45978.669732754628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45978.669732754628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45978.669732754628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45978.669732754628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45978.669732754628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45978.669732754628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45978.669732754628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45978.669732754628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45978.669732754628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45978.669732754628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45978.669732754628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45978.669732754628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45978.669732754628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45978.669732754628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45978.669732754628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45978.669732754628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45978.669732754628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45978.669732754628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45978.669732754628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45978.669732754628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45978.669732754628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45978.669732754628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45978.669732754628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45978.669732754628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45978.669732754628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45978.669732754628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45978.669732754628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45978.669732754628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45978.669732754628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45978.669732754628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45978.669732754628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45978.669732754628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45978.669732754628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45978.669732754628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45978.669732754628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45978.669732754628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45978.669732754628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45978.669732754628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45978.669732754628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45978.669732754628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45978.669732754628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45978.669732754628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45978.669732754628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45978.669732754628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45978.669732754628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45978.669732754628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45978.669732754628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45978.669732754628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45978.669732754628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45978.669732754628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45978.669732754628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45978.669732754628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45978.669732754628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45978.669732754628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45978.669732754628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45978.669732754628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45978.669732754628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45978.669732754628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45978.669732754628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45978.669732754628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45978.669732754628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45978.669732754628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45978.669732754628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45978.669732754628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45978.669732754628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45978.669732754628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45978.669732754628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45978.669732754628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45978.669732754628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45978.669732754628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45978.669732754628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45978.669732754628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45978.669732754628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45978.669732754628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45978.669732754628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45978.669732754628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45978.669732754628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45978.669732754628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45978.669732754628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45978.669732754628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45978.669732754628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45978.669732754628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45978.669732754628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45978.669732754628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45978.669732754628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45978.669732754628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45978.669732754628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45978.669732754628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45978.669732754628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45978.669732754628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45978.669732754628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45978.669732754628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45978.669732754628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45978.669732754628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45978.669732754628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45978.669732754628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45978.669732754628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45978.669732754628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45978.669732754628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45978.669732754628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45978.669732754628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45978.669732754628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45978.669732754628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45978.669732754628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45978.669732754628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45978.669732754628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45978.669732754628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45978.669732754628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45978.669732754628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45978.669732754628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45978.669732754628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45978.669732754628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45978.669732754628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45978.669732754628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45978.669732754628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45978.669732754628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45978.669732754628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45978.669732754628</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45978.669732754628</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45978.669732754628</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45978.669732754628</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45978.669732754628</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45978.669732754628</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45978.669732754628</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45978.669732754628</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45978.669732754628</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45978.669732754628</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45978.669732754628</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45978.669732754628</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45978.669732754628</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45978.669732754628</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45978.669732754628</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45978.669732754628</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45978.669732754628</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45978.669732754628</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45978.669732754628</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row r="207" spans="1:88" ht="31.5" customHeight="1">
      <c r="A207" s="101"/>
      <c r="B207" s="18" t="str">
        <f>IFERROR(VLOOKUP(D207,DB!A:K,11,0),"")</f>
        <v/>
      </c>
      <c r="C207" s="18"/>
      <c r="D207" s="18"/>
      <c r="E207" s="102"/>
      <c r="F207" s="103"/>
      <c r="G207" s="104">
        <f ca="1">IFERROR(NOW()-F207,"-")</f>
        <v>45978.669732754628</v>
      </c>
      <c r="H207" s="103"/>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99"/>
    </row>
    <row r="208" spans="1:88" ht="31.5" customHeight="1">
      <c r="A208" s="101"/>
      <c r="B208" s="18" t="str">
        <f>IFERROR(VLOOKUP(D208,DB!A:K,11,0),"")</f>
        <v/>
      </c>
      <c r="C208" s="18"/>
      <c r="D208" s="18"/>
      <c r="E208" s="102"/>
      <c r="F208" s="103"/>
      <c r="G208" s="104">
        <f ca="1">IFERROR(NOW()-F208,"-")</f>
        <v>45978.669732754628</v>
      </c>
      <c r="H208" s="103"/>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99"/>
    </row>
  </sheetData>
  <dataValidations count="2">
    <dataValidation allowBlank="1" showInputMessage="1" showErrorMessage="1" sqref="E1" xr:uid="{4D935161-CDD3-4592-B877-3FB59C99E142}"/>
    <dataValidation type="list" allowBlank="1" showInputMessage="1" showErrorMessage="1" sqref="E3:E2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8"/>
  <sheetViews>
    <sheetView workbookViewId="0">
      <selection activeCell="F5" sqref="F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8" t="s">
        <v>39016</v>
      </c>
      <c r="I1" s="139" t="s">
        <v>39017</v>
      </c>
      <c r="J1" s="139" t="s">
        <v>39018</v>
      </c>
      <c r="K1" s="60" t="s">
        <v>39019</v>
      </c>
      <c r="L1" s="27" t="s">
        <v>8</v>
      </c>
      <c r="M1" s="28"/>
    </row>
    <row r="2" spans="1:13" ht="15" customHeight="1">
      <c r="A2" s="61" t="s">
        <v>39110</v>
      </c>
      <c r="B2" s="61" t="str">
        <f>IFERROR(VLOOKUP(D2,DB!A:K,11,0),"")</f>
        <v>R3</v>
      </c>
      <c r="C2" s="18">
        <v>1</v>
      </c>
      <c r="D2" s="18" t="s">
        <v>24335</v>
      </c>
      <c r="E2" s="18"/>
      <c r="F2" s="20"/>
      <c r="G2" s="21">
        <f t="shared" ref="G2:G13" ca="1" si="0">IFERROR(NOW()-F2,"-")</f>
        <v>45978.669732754628</v>
      </c>
      <c r="H2" s="22">
        <v>45978.633125</v>
      </c>
      <c r="I2" s="19" t="str">
        <f>IFERROR(VLOOKUP(D2,DB!A:F,6,0),"")</f>
        <v>SCECO</v>
      </c>
      <c r="J2" s="18" t="str">
        <f>IFERROR(VLOOKUP(D2,DB!A:G,7,0),"")</f>
        <v>Dead</v>
      </c>
      <c r="K2" s="45" t="s">
        <v>39111</v>
      </c>
      <c r="L2" s="23" t="str">
        <f>IFERROR(VLOOKUP(D2,DB!A:I,9,0),"")</f>
        <v>Latis</v>
      </c>
    </row>
    <row r="3" spans="1:13" ht="15" customHeight="1">
      <c r="A3" s="19"/>
      <c r="B3" s="61" t="str">
        <f>IFERROR(VLOOKUP(D3,DB!A:K,11,0),"")</f>
        <v/>
      </c>
      <c r="C3" s="18"/>
      <c r="D3" s="61"/>
      <c r="E3" s="18"/>
      <c r="F3" s="20"/>
      <c r="G3" s="21">
        <f t="shared" ca="1" si="0"/>
        <v>45978.669732754628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45978.669732754628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45978.669732754628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45978.669732754628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45978.669732754628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45978.669732754628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45978.669732754628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45978.669732754628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45978.669732754628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45978.669732754628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45978.669732754628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45978.669732754628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45978.669732754628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45978.669732754628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45978.669732754628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45978.669732754628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45978.669732754628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45978.669732754628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45978.669732754628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45978.669732754628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45978.669732754628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45978.669732754628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45978.669732754628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45978.669732754628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45978.669732754628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45978.669732754628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45978.669732754628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45978.669732754628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45978.669732754628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45978.669732754628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45978.669732754628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45978.669732754628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45978.669732754628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45978.669732754628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45978.669732754628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45978.669732754628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45978.669732754628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45978.669732754628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45978.669732754628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45978.669732754628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45978.669732754628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45978.669732754628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45978.669732754628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45978.669732754628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45978.669732754628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45978.669732754628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45978.669732754628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45978.669732754628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45978.669732754628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45978.669732754628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45978.669732754628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45978.669732754628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45978.669732754628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45978.669732754628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45978.669732754628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45978.669732754628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45978.669732754628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45978.669732754628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45978.669732754628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45978.669732754628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45978.669732754628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45978.669732754628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45978.669732754628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45978.669732754628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45978.669732754628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45978.669732754628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45978.669732754628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45978.669732754628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45978.669732754628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45978.669732754628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45978.669732754628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45978.669732754628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45978.669732754628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45978.669732754628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45978.669732754628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45978.669732754628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45978.669732754628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45978.669732754628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45978.669732754628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45978.669732754628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45978.669732754628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45978.669732754628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45978.669732754628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45978.669732754628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45978.669732754628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45978.669732754628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45978.669732754628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45978.669732754628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45978.669732754628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45978.669732754628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45978.669732754628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45978.669732754628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45978.669732754628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45978.669732754628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45978.669732754628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45978.669732754628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45978.669732754628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45978.669732754628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45978.669732754628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45978.669732754628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45978.669732754628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45978.669732754628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45978.669732754628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45978.669732754628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45978.669732754628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45978.669732754628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45978.669732754628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45978.669732754628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45978.669732754628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45978.669732754628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45978.669732754628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45978.669732754628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45978.669732754628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45978.669732754628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45978.669732754628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45978.669732754628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45978.669732754628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45978.669732754628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45978.669732754628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45978.669732754628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45978.669732754628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45978.669732754628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45978.669732754628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45978.669732754628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45978.669732754628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45978.669732754628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45978.669732754628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45978.669732754628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45978.669732754628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45978.669732754628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45978.669732754628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45978.669732754628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45978.669732754628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45978.669732754628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45978.669732754628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45978.669732754628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45978.669732754628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45978.669732754628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45978.669732754628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45978.669732754628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45978.669732754628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45978.669732754628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45978.669732754628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45978.669732754628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45978.669732754628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45978.669732754628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45978.669732754628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45978.669732754628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45978.669732754628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45978.669732754628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45978.669732754628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45978.669732754628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45978.669732754628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45978.669732754628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45978.669732754628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45978.669732754628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45978.669732754628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45978.669732754628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45978.669732754628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45978.669732754628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45978.669732754628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45978.669732754628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45978.669732754628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45978.669732754628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45978.669732754628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45978.669732754628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45978.669732754628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45978.669732754628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45978.669732754628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45978.669732754628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45978.669732754628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45978.669732754628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45978.669732754628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45978.669732754628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45978.669732754628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45978.669732754628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45978.669732754628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45978.669732754628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45978.669732754628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45978.669732754628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45978.669732754628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45978.669732754628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45978.669732754628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45978.669732754628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45978.669732754628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45978.669732754628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45978.669732754628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45978.669732754628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45978.669732754628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45978.669732754628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45978.669732754628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45978.669732754628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45978.669732754628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45978.669732754628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45978.669732754628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45978.669732754628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45978.669732754628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45978.669732754628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45978.669732754628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45978.669732754628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45978.669732754628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45978.669732754628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45978.669732754628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45978.669732754628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45978.669732754628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45978.669732754628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45978.669732754628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45978.669732754628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45978.669732754628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45978.669732754628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45978.669732754628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45978.669732754628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45978.669732754628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45978.669732754628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45978.669732754628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45978.669732754628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45978.669732754628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45978.669732754628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45978.669732754628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45978.669732754628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45978.669732754628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45978.669732754628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45978.669732754628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45978.669732754628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45978.669732754628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45978.669732754628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45978.669732754628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45978.669732754628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45978.669732754628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45978.669732754628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45978.669732754628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45978.669732754628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45978.669732754628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45978.669732754628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45978.669732754628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45978.669732754628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45978.669732754628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45978.669732754628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45978.669732754628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45978.669732754628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45978.669732754628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45978.669732754628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45978.669732754628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45978.669732754628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45978.669732754628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45978.669732754628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45978.669732754628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45978.669732754628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45978.669732754628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45978.669732754628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45978.669732754628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45978.669732754628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45978.669732754628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45978.669732754628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45978.669732754628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45978.669732754628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45978.669732754628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45978.669732754628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45978.669732754628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45978.669732754628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45978.669732754628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45978.669732754628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45978.669732754628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45978.669732754628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45978.669732754628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45978.669732754628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45978.669732754628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45978.669732754628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45978.669732754628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45978.669732754628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45978.669732754628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45978.669732754628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45978.669732754628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45978.669732754628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45978.669732754628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45978.669732754628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45978.669732754628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45978.669732754628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45978.669732754628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45978.669732754628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45978.669732754628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45978.669732754628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45978.669732754628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45978.669732754628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45978.669732754628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45978.669732754628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45978.669732754628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45978.669732754628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45978.669732754628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45978.669732754628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45978.669732754628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45978.669732754628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45978.669732754628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45978.669732754628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45978.669732754628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45978.669732754628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45978.669732754628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45978.669732754628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45978.669732754628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45978.669732754628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45978.669732754628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45978.669732754628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45978.669732754628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45978.669732754628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45978.669732754628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45978.669732754628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45978.669732754628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45978.669732754628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45978.669732754628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45978.669732754628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45978.669732754628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45978.669732754628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45978.669732754628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45978.669732754628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45978.669732754628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45978.669732754628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45978.669732754628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45978.669732754628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45978.669732754628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45978.669732754628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45978.669732754628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45978.669732754628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45978.669732754628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45978.669732754628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45978.669732754628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45978.669732754628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45978.669732754628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45978.669732754628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45978.669732754628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45978.669732754628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45978.669732754628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45978.669732754628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45978.669732754628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45978.669732754628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45978.669732754628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45978.669732754628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45978.669732754628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45978.669732754628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45978.669732754628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45978.669732754628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45978.669732754628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45978.669732754628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45978.669732754628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45978.669732754628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45978.669732754628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45978.669732754628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45978.669732754628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45978.669732754628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45978.669732754628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45978.669732754628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45978.669732754628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45978.669732754628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45978.669732754628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45978.669732754628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45978.669732754628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45978.669732754628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45978.669732754628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45978.669732754628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45978.669732754628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45978.669732754628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45978.669732754628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45978.669732754628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45978.669732754628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45978.669732754628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45978.669732754628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45978.669732754628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45978.669732754628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45978.669732754628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45978.669732754628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45978.669732754628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45978.669732754628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45978.669732754628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45978.669732754628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45978.669732754628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45978.669732754628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45978.669732754628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45978.669732754628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45978.669732754628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45978.669732754628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45978.669732754628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45978.669732754628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45978.669732754628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45978.669732754628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45978.669732754628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45978.669732754628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45978.669732754628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45978.669732754628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45978.669732754628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45978.669732754628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45978.669732754628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45978.669732754628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45978.669732754628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45978.669732754628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45978.669732754628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45978.669732754628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45978.669732754628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45978.669732754628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45978.669732754628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45978.669732754628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45978.669732754628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45978.669732754628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45978.669732754628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45978.669732754628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45978.669732754628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45978.669732754628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45978.669732754628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45978.669732754628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45978.669732754628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45978.669732754628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45978.669732754628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45978.669732754628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45978.669732754628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45978.669732754628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45978.669732754628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45978.669732754628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45978.669732754628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45978.669732754628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45978.669732754628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45978.669732754628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45978.669732754628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45978.669732754628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45978.669732754628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45978.669732754628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45978.669732754628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45978.669732754628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45978.669732754628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45978.669732754628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45978.669732754628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45978.669732754628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45978.669732754628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45978.669732754628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45978.669732754628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45978.669732754628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45978.669732754628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45978.669732754628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45978.669732754628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45978.669732754628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45978.669732754628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45978.669732754628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45978.669732754628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45978.669732754628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45978.669732754628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45978.669732754628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45978.669732754628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45978.669732754628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45978.669732754628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45978.669732754628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45978.669732754628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45978.669732754628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45978.669732754628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45978.669732754628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45978.669732754628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45978.669732754628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45978.669732754628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45978.669732754628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45978.669732754628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45978.669732754628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45978.669732754628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45978.669732754628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45978.669732754628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45978.669732754628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45978.669732754628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45978.669732754628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45978.669732754628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45978.669732754628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45978.669732754628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45978.669732754628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45978.669732754628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45978.669732754628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45978.669732754628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45978.669732754628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45978.669732754628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45978.669732754628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45978.669732754628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45978.669732754628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45978.669732754628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45978.669732754628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45978.669732754628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45978.669732754628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45978.669732754628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45978.669732754628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45978.669732754628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45978.669732754628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45978.669732754628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45978.669732754628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45978.669732754628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45978.669732754628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45978.669732754628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45978.669732754628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45978.669732754628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45978.669732754628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45978.669732754628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45978.669732754628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45978.669732754628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45978.669732754628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45978.669732754628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45978.669732754628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45978.669732754628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45978.669732754628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45978.669732754628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45978.669732754628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45978.669732754628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45978.669732754628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45978.669732754628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45978.669732754628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45978.669732754628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45978.669732754628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45978.669732754628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45978.669732754628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45978.669732754628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45978.669732754628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45978.669732754628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45978.669732754628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45978.669732754628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45978.669732754628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45978.669732754628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45978.669732754628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45978.669732754628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45978.669732754628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45978.669732754628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45978.669732754628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45978.669732754628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45978.669732754628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45978.669732754628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45978.669732754628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45978.669732754628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45978.669732754628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45978.669732754628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45978.669732754628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45978.669732754628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45978.669732754628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45978.669732754628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45978.669732754628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45978.669732754628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45978.669732754628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45978.669732754628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45978.669732754628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45978.669732754628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45978.669732754628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45978.669732754628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45978.669732754628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45978.669732754628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45978.669732754628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45978.669732754628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45978.669732754628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45978.669732754628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45978.669732754628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45978.669732754628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45978.669732754628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45978.669732754628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45978.669732754628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45978.669732754628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45978.669732754628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45978.669732754628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45978.669732754628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45978.669732754628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45978.669732754628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45978.669732754628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45978.669732754628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45978.669732754628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45978.669732754628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45978.669732754628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45978.669732754628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45978.669732754628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45978.669732754628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45978.669732754628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45978.669732754628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45978.669732754628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45978.669732754628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45978.669732754628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45978.669732754628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45978.669732754628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45978.669732754628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45978.669732754628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45978.669732754628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45978.669732754628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45978.669732754628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45978.669732754628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45978.669732754628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45978.669732754628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45978.669732754628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45978.669732754628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45978.669732754628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45978.669732754628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45978.669732754628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45978.669732754628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45978.669732754628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45978.669732754628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45978.669732754628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45978.669732754628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45978.669732754628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45978.669732754628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45978.669732754628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45978.669732754628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45978.669732754628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45978.669732754628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45978.669732754628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45978.669732754628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45978.669732754628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45978.669732754628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45978.669732754628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45978.669732754628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45978.669732754628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45978.669732754628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45978.669732754628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45978.669732754628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45978.669732754628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45978.669732754628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45978.669732754628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45978.669732754628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45978.669732754628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45978.669732754628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45978.669732754628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45978.669732754628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45978.669732754628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45978.669732754628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45978.669732754628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45978.669732754628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45978.669732754628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45978.669732754628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45978.669732754628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45978.669732754628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45978.669732754628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45978.669732754628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45978.669732754628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45978.669732754628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45978.669732754628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45978.669732754628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45978.669732754628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45978.669732754628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45978.669732754628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45978.669732754628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45978.669732754628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45978.669732754628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45978.669732754628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45978.669732754628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45978.669732754628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45978.669732754628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45978.669732754628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45978.669732754628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45978.669732754628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45978.669732754628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45978.669732754628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45978.669732754628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45978.669732754628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45978.669732754628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45978.669732754628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45978.669732754628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45978.669732754628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45978.669732754628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45978.669732754628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45978.669732754628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45978.669732754628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45978.669732754628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45978.669732754628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45978.669732754628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45978.669732754628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45978.669732754628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45978.669732754628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45978.669732754628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45978.669732754628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45978.669732754628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45978.669732754628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45978.669732754628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45978.669732754628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45978.669732754628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45978.669732754628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45978.669732754628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45978.669732754628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45978.669732754628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45978.669732754628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45978.669732754628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45978.669732754628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45978.669732754628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45978.669732754628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45978.669732754628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45978.669732754628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45978.669732754628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45978.669732754628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45978.669732754628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45978.669732754628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45978.669732754628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45978.669732754628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45978.669732754628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45978.669732754628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45978.669732754628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45978.669732754628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45978.669732754628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45978.669732754628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45978.669732754628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45978.669732754628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45978.669732754628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45978.669732754628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45978.669732754628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45978.669732754628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45978.669732754628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45978.669732754628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45978.669732754628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45978.669732754628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45978.669732754628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45978.669732754628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45978.669732754628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45978.669732754628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45978.669732754628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45978.669732754628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45978.669732754628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45978.669732754628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45978.669732754628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45978.669732754628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45978.669732754628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45978.669732754628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45978.669732754628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45978.669732754628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45978.669732754628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45978.669732754628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45978.669732754628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45978.669732754628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45978.669732754628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45978.669732754628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45978.669732754628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45978.669732754628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45978.669732754628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45978.669732754628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45978.669732754628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45978.669732754628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45978.669732754628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45978.669732754628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45978.669732754628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45978.669732754628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45978.669732754628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45978.669732754628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45978.669732754628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45978.669732754628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45978.669732754628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45978.669732754628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45978.669732754628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45978.669732754628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45978.669732754628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45978.669732754628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45978.669732754628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45978.669732754628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45978.669732754628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45978.669732754628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45978.669732754628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45978.669732754628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45978.669732754628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45978.669732754628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45978.669732754628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45978.669732754628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45978.669732754628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45978.669732754628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45978.669732754628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45978.669732754628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45978.669732754628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45978.669732754628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45978.669732754628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45978.669732754628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45978.669732754628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45978.669732754628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45978.669732754628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45978.669732754628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45978.669732754628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45978.669732754628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45978.669732754628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45978.669732754628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45978.669732754628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45978.669732754628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45978.669732754628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45978.669732754628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45978.669732754628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45978.669732754628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45978.669732754628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45978.669732754628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45978.669732754628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45978.669732754628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45978.669732754628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45978.669732754628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45978.669732754628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45978.669732754628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45978.669732754628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45978.669732754628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45978.669732754628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45978.669732754628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45978.669732754628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45978.669732754628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45978.669732754628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45978.669732754628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45978.669732754628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45978.669732754628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45978.669732754628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45978.669732754628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45978.669732754628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45978.669732754628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45978.669732754628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45978.669732754628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45978.669732754628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45978.669732754628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45978.669732754628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45978.669732754628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45978.669732754628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45978.669732754628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45978.669732754628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45978.669732754628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45978.669732754628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45978.669732754628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45978.669732754628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45978.669732754628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45978.669732754628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45978.669732754628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45978.669732754628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45978.669732754628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45978.669732754628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45978.669732754628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45978.669732754628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45978.669732754628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45978.669732754628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45978.669732754628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45978.669732754628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45978.669732754628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45978.669732754628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45978.669732754628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45978.669732754628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45978.669732754628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45978.669732754628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45978.669732754628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45978.669732754628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45978.669732754628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45978.669732754628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45978.669732754628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45978.669732754628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45978.669732754628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45978.669732754628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45978.669732754628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45978.669732754628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45978.669732754628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45978.669732754628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45978.669732754628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45978.669732754628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45978.669732754628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45978.669732754628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45978.669732754628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45978.669732754628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45978.669732754628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45978.669732754628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45978.669732754628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45978.669732754628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45978.669732754628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45978.669732754628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45978.669732754628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45978.669732754628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45978.669732754628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45978.669732754628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45978.669732754628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45978.669732754628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45978.669732754628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45978.669732754628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45978.669732754628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45978.669732754628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45978.669732754628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45978.669732754628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45978.669732754628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45978.669732754628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45978.669732754628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45978.669732754628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45978.669732754628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45978.669732754628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45978.669732754628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45978.669732754628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45978.669732754628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45978.669732754628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45978.669732754628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45978.669732754628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45978.669732754628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45978.669732754628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45978.669732754628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45978.669732754628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45978.669732754628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45978.669732754628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45978.669732754628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45978.669732754628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45978.669732754628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45978.669732754628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45978.669732754628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45978.669732754628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45978.669732754628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45978.669732754628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45978.669732754628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45978.669732754628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45978.669732754628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45978.669732754628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45978.669732754628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45978.669732754628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45978.669732754628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45978.669732754628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45978.669732754628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45978.669732754628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45978.669732754628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45978.669732754628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45978.669732754628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45978.669732754628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45978.669732754628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45978.669732754628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45978.669732754628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45978.669732754628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45978.669732754628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45978.669732754628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45978.669732754628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45978.669732754628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45978.669732754628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45978.669732754628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45978.669732754628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45978.669732754628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45978.669732754628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45978.669732754628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45978.669732754628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45978.669732754628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45978.669732754628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45978.669732754628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45978.669732754628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45978.669732754628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45978.669732754628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45978.669732754628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45978.669732754628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45978.669732754628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45978.669732754628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45978.669732754628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45978.669732754628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45978.669732754628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45978.669732754628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45978.669732754628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45978.669732754628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45978.669732754628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45978.669732754628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45978.669732754628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45978.669732754628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45978.669732754628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45978.669732754628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45978.669732754628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45978.669732754628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45978.669732754628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45978.669732754628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45978.669732754628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45978.669732754628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45978.669732754628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45978.669732754628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45978.669732754628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45978.669732754628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45978.669732754628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45978.669732754628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45978.669732754628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45978.669732754628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45978.669732754628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45978.669732754628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45978.669732754628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45978.669732754628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45978.669732754628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45978.669732754628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45978.669732754628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45978.669732754628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45978.669732754628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45978.669732754628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45978.669732754628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45978.669732754628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45978.669732754628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45978.669732754628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45978.669732754628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45978.669732754628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45978.669732754628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45978.669732754628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45978.669732754628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45978.669732754628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988" ca="1" si="16">IFERROR(NOW()-F974,"-")</f>
        <v>45978.669732754628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45978.669732754628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45978.669732754628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45978.669732754628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45978.669732754628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45978.669732754628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45978.669732754628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45978.669732754628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45978.669732754628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45978.669732754628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45978.669732754628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45978.669732754628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45978.669732754628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45978.669732754628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45978.669732754628</v>
      </c>
      <c r="H988" s="22"/>
      <c r="I988" s="19" t="str">
        <f>IFERROR(VLOOKUP(D988,DB!A:F,6,0),"")</f>
        <v/>
      </c>
      <c r="J988" s="18" t="str">
        <f>IFERROR(VLOOKUP(D988,DB!A:G,7,0),"")</f>
        <v/>
      </c>
      <c r="K988" s="45"/>
      <c r="L988" s="23" t="str">
        <f>IFERROR(VLOOKUP(D988,DB!A:I,9,0),"")</f>
        <v/>
      </c>
    </row>
  </sheetData>
  <dataValidations count="2">
    <dataValidation allowBlank="1" showInputMessage="1" showErrorMessage="1" sqref="E1" xr:uid="{5914219A-CB83-432D-936A-CC0CB6F3982A}"/>
    <dataValidation type="list" allowBlank="1" showInputMessage="1" showErrorMessage="1" sqref="E2:E98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tabSelected="1"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275.18901516203186</v>
      </c>
      <c r="H2" s="95">
        <v>45703.474768518521</v>
      </c>
      <c r="I2" s="95" t="str">
        <f>IFERROR(VLOOKUP(D2,DB!A:F,6,0),"")</f>
        <v>SCECO</v>
      </c>
      <c r="J2" s="95" t="str">
        <f>IFERROR(VLOOKUP(D2,DB!A:G,7,0),"")</f>
        <v>Dead</v>
      </c>
      <c r="K2" s="97" t="s">
        <v>39113</v>
      </c>
      <c r="L2" s="91" t="str">
        <f>IFERROR(VLOOKUP(D2,DB!A:I,9,0),"")</f>
        <v>Latis</v>
      </c>
    </row>
    <row r="3" spans="1:16" ht="29.25" customHeight="1">
      <c r="A3" s="113" t="s">
        <v>39114</v>
      </c>
      <c r="B3" s="113" t="str">
        <f>IFERROR(VLOOKUP(D3,DB!A:K,11,0),"")</f>
        <v>R4</v>
      </c>
      <c r="C3" s="93">
        <v>1</v>
      </c>
      <c r="D3" s="91" t="s">
        <v>36108</v>
      </c>
      <c r="E3" s="94" t="s">
        <v>39021</v>
      </c>
      <c r="F3" s="95">
        <v>45978.515497685185</v>
      </c>
      <c r="G3" s="96">
        <f ca="1">IFERROR(NOW()-F3,"")</f>
        <v>0.15423506944352994</v>
      </c>
      <c r="H3" s="95">
        <v>45978.208923611113</v>
      </c>
      <c r="I3" s="113" t="str">
        <f>IFERROR(VLOOKUP(D3,DB!A:F,6,0),"")</f>
        <v>SCECO</v>
      </c>
      <c r="J3" s="113" t="str">
        <f>IFERROR(VLOOKUP(D3,DB!A:G,7,0),"")</f>
        <v>Dead</v>
      </c>
      <c r="K3" s="97" t="s">
        <v>39115</v>
      </c>
      <c r="L3" s="91" t="str">
        <f>IFERROR(VLOOKUP(D3,DB!A:I,9,0),"")</f>
        <v>Latis</v>
      </c>
    </row>
    <row r="4" spans="1:16" ht="15" customHeight="1">
      <c r="A4" s="113" t="s">
        <v>39116</v>
      </c>
      <c r="B4" s="113" t="str">
        <f>IFERROR(VLOOKUP(D4,DB!A:K,11,0),"")</f>
        <v>R4</v>
      </c>
      <c r="C4" s="93">
        <v>1</v>
      </c>
      <c r="D4" s="91" t="s">
        <v>30502</v>
      </c>
      <c r="E4" s="94" t="s">
        <v>39021</v>
      </c>
      <c r="F4" s="95">
        <v>45978.578518518516</v>
      </c>
      <c r="G4" s="96">
        <f ca="1">IFERROR(NOW()-F4,"")</f>
        <v>9.1214236112136859E-2</v>
      </c>
      <c r="H4" s="95">
        <v>45978.578472222223</v>
      </c>
      <c r="I4" s="113" t="str">
        <f>IFERROR(VLOOKUP(D4,DB!A:F,6,0),"")</f>
        <v>SCECO</v>
      </c>
      <c r="J4" s="113" t="str">
        <f>IFERROR(VLOOKUP(D4,DB!A:G,7,0),"")</f>
        <v>Dead+In progress</v>
      </c>
      <c r="K4" s="97" t="s">
        <v>39117</v>
      </c>
      <c r="L4" s="91" t="str">
        <f>IFERROR(VLOOKUP(D4,DB!A:I,9,0),"")</f>
        <v>Latis</v>
      </c>
    </row>
    <row r="5" spans="1:16" ht="15" customHeight="1">
      <c r="A5" s="113" t="s">
        <v>39118</v>
      </c>
      <c r="B5" s="113" t="str">
        <f>IFERROR(VLOOKUP(D5,DB!A:K,11,0),"")</f>
        <v>R4</v>
      </c>
      <c r="C5" s="93">
        <v>1</v>
      </c>
      <c r="D5" s="91" t="s">
        <v>34889</v>
      </c>
      <c r="E5" s="94" t="s">
        <v>39021</v>
      </c>
      <c r="F5" s="95"/>
      <c r="G5" s="96">
        <f ca="1">IFERROR(NOW()-F5,"")</f>
        <v>45978.669732754628</v>
      </c>
      <c r="H5" s="95">
        <v>45978.613819444443</v>
      </c>
      <c r="I5" s="113" t="str">
        <f>IFERROR(VLOOKUP(D5,DB!A:F,6,0),"")</f>
        <v>SCECO</v>
      </c>
      <c r="J5" s="113" t="str">
        <f>IFERROR(VLOOKUP(D5,DB!A:G,7,0),"")</f>
        <v>Vandalized</v>
      </c>
      <c r="K5" s="97" t="s">
        <v>39119</v>
      </c>
      <c r="L5" s="91" t="str">
        <f>IFERROR(VLOOKUP(D5,DB!A:I,9,0),"")</f>
        <v>Latis</v>
      </c>
    </row>
    <row r="6" spans="1:16" ht="15" customHeight="1">
      <c r="A6" s="113"/>
      <c r="B6" s="113" t="str">
        <f>IFERROR(VLOOKUP(D6,DB!A:K,11,0),"")</f>
        <v/>
      </c>
      <c r="C6" s="93"/>
      <c r="D6" s="91"/>
      <c r="E6" s="94"/>
      <c r="F6" s="95"/>
      <c r="G6" s="96">
        <f ca="1">IFERROR(NOW()-F6,"")</f>
        <v>45978.669732754628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45978.669732754628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45978.669732754628</v>
      </c>
      <c r="H8" s="95"/>
      <c r="I8" s="113" t="str">
        <f>IFERROR(VLOOKUP(D8,DB!A:F,6,0),"")</f>
        <v/>
      </c>
      <c r="J8" s="113" t="str">
        <f>IFERROR(VLOOKUP(D8,DB!A:G,7,0),"")</f>
        <v/>
      </c>
      <c r="K8" s="97"/>
      <c r="L8" s="91" t="str">
        <f>IFERROR(VLOOKUP(D8,DB!A:I,9,0),"")</f>
        <v/>
      </c>
    </row>
    <row r="9" spans="1:16" ht="15" customHeight="1">
      <c r="A9" s="113"/>
      <c r="B9" s="113" t="str">
        <f>IFERROR(VLOOKUP(D9,DB!A:K,11,0),"")</f>
        <v>R4</v>
      </c>
      <c r="C9" s="93"/>
      <c r="D9" s="91" t="s">
        <v>29345</v>
      </c>
      <c r="E9" s="94"/>
      <c r="F9" s="95"/>
      <c r="G9" s="96">
        <f ca="1">IFERROR(NOW()-F9,"")</f>
        <v>45978.669732754628</v>
      </c>
      <c r="H9" s="95"/>
      <c r="I9" s="113" t="str">
        <f>IFERROR(VLOOKUP(D9,DB!A:F,6,0),"")</f>
        <v>SCECO</v>
      </c>
      <c r="J9" s="113" t="str">
        <f>IFERROR(VLOOKUP(D9,DB!A:G,7,0),"")</f>
        <v>Dead</v>
      </c>
      <c r="K9" s="97"/>
      <c r="L9" s="91" t="str">
        <f>IFERROR(VLOOKUP(D9,DB!A:I,9,0),"")</f>
        <v>Latis</v>
      </c>
    </row>
    <row r="10" spans="1:16" ht="15" customHeight="1">
      <c r="A10" s="113"/>
      <c r="B10" s="113" t="str">
        <f>IFERROR(VLOOKUP(D10,DB!A:K,11,0),"")</f>
        <v/>
      </c>
      <c r="C10" s="93"/>
      <c r="D10" s="91"/>
      <c r="E10" s="94"/>
      <c r="F10" s="95"/>
      <c r="G10" s="96">
        <f ca="1">IFERROR(NOW()-F10,"")</f>
        <v>45978.669732754628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45978.669732754628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45978.669732754628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45978.669732754628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45978.669732754628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45978.669732754628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45978.669732754628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45978.669732754628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45978.669732754628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45978.669732754628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45978.669732754628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45978.669732754628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45978.669732754628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45978.669732754628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45978.669732754628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45978.669732754628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45978.669732754628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45978.669732754628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45978.669732754628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45978.669732754628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45978.669732754628</v>
      </c>
      <c r="H30" s="95"/>
      <c r="I30" s="113" t="str">
        <f>IFERROR(VLOOKUP(D30,DB!A:F,6,0),"")</f>
        <v/>
      </c>
      <c r="J30" s="113" t="str">
        <f>IFERROR(VLOOKUP(D30,DB!A:G,7,0),"")</f>
        <v/>
      </c>
      <c r="K30" s="97"/>
      <c r="L30" s="91"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5"/>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39120</v>
      </c>
      <c r="B2" s="37" t="str">
        <f>IFERROR(VLOOKUP(D2,DB!A:K,11,0),"")</f>
        <v>R5</v>
      </c>
      <c r="C2" s="37">
        <v>3</v>
      </c>
      <c r="D2" s="106" t="s">
        <v>36011</v>
      </c>
      <c r="E2" s="37" t="s">
        <v>39021</v>
      </c>
      <c r="F2" s="38">
        <v>45891.832060185188</v>
      </c>
      <c r="G2" s="108">
        <f ca="1">IFERROR(NOW()-F2,"")</f>
        <v>86.837672569439746</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39100</v>
      </c>
      <c r="F3" s="38">
        <v>45926.188877314817</v>
      </c>
      <c r="G3" s="108">
        <f t="shared" ref="G3" ca="1" si="0">IFERROR(NOW()-F3,"")</f>
        <v>52.480855439811421</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39100</v>
      </c>
      <c r="F4" s="110">
        <v>45948.661111111112</v>
      </c>
      <c r="G4" s="111">
        <f t="shared" ref="G4" ca="1" si="1">IFERROR(NOW()-F4,"")</f>
        <v>30.008621643515653</v>
      </c>
      <c r="H4" s="110">
        <v>45948.661111111112</v>
      </c>
      <c r="I4" s="109" t="str">
        <f>IFERROR(VLOOKUP(D4,DB!A:F,6,0),"")</f>
        <v>SCECO</v>
      </c>
      <c r="J4" s="109" t="str">
        <f>IFERROR(VLOOKUP(D4,DB!A:G,7,0),"")</f>
        <v>Dead</v>
      </c>
      <c r="K4" s="109" t="s">
        <v>39125</v>
      </c>
      <c r="L4" s="109" t="str">
        <f>IFERROR(VLOOKUP(D4,DB!A:I,9,0),"")</f>
        <v>Latis</v>
      </c>
    </row>
    <row r="5" spans="1:13">
      <c r="A5" s="109" t="s">
        <v>39126</v>
      </c>
      <c r="B5" s="109" t="str">
        <f>IFERROR(VLOOKUP(D5,DB!A:K,11,0),"")</f>
        <v>R5</v>
      </c>
      <c r="C5" s="109">
        <v>1</v>
      </c>
      <c r="D5" s="109" t="s">
        <v>33371</v>
      </c>
      <c r="E5" s="109" t="s">
        <v>39021</v>
      </c>
      <c r="F5" s="136">
        <v>45977.514803240738</v>
      </c>
      <c r="G5" s="111">
        <f t="shared" ref="G5:G8" ca="1" si="2">IFERROR(NOW()-F5,"")</f>
        <v>1.154929513890238</v>
      </c>
      <c r="H5" s="136">
        <v>45977.468807870369</v>
      </c>
      <c r="I5" s="109" t="str">
        <f>IFERROR(VLOOKUP(D5,DB!A:F,6,0),"")</f>
        <v>SCECO</v>
      </c>
      <c r="J5" s="109" t="str">
        <f>IFERROR(VLOOKUP(D5,DB!A:G,7,0),"")</f>
        <v>Weak</v>
      </c>
      <c r="K5" s="109" t="s">
        <v>39127</v>
      </c>
      <c r="L5" s="109" t="str">
        <f>IFERROR(VLOOKUP(D5,DB!A:I,9,0),"")</f>
        <v>Latis</v>
      </c>
    </row>
    <row r="6" spans="1:13">
      <c r="A6" s="109"/>
      <c r="B6" s="109" t="str">
        <f>IFERROR(VLOOKUP(D6,DB!A:K,11,0),"")</f>
        <v/>
      </c>
      <c r="C6" s="109"/>
      <c r="D6" s="109"/>
      <c r="E6" s="109"/>
      <c r="F6" s="109"/>
      <c r="G6" s="109">
        <f t="shared" ca="1" si="2"/>
        <v>45978.669732754628</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2"/>
        <v>45978.669732754628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45978.669732754628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2" ca="1" si="3">IFERROR(NOW()-F9,"")</f>
        <v>45978.669732754628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45978.669732754628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45978.669732754628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45978.669732754628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45978.669732754628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45978.669732754628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45978.669732754628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45978.669732754628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45978.669732754628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45978.669732754628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45978.669732754628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45978.669732754628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45978.669732754628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45978.669732754628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45978.669732754628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45978.669732754628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45978.669732754628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45978.669732754628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45978.669732754628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45978.669732754628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45978.669732754628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45978.669732754628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45978.669732754628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45978.669732754628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45978.669732754628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45978.669732754628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45978.669732754628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45978.669732754628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45978.669732754628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45978.669732754628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45978.669732754628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45978.669732754628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45978.669732754628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45978.669732754628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45978.669732754628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45978.669732754628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45978.669732754628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45978.669732754628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45978.669732754628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45978.669732754628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45978.669732754628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45978.669732754628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45978.669732754628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45978.669732754628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45978.669732754628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45978.669732754628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45978.669732754628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45978.669732754628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45978.669732754628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45978.669732754628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45978.669732754628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45978.669732754628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45978.669732754628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45978.669732754628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45978.669732754628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45978.669732754628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45978.669732754628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45978.669732754628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45978.669732754628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45978.669732754628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45978.669732754628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45978.669732754628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45978.669732754628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45978.669732754628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ref="G73:G136" ca="1" si="4">IFERROR(NOW()-F73,"")</f>
        <v>45978.669732754628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45978.669732754628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45978.669732754628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45978.669732754628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45978.669732754628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45978.669732754628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45978.669732754628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45978.669732754628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45978.669732754628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45978.669732754628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45978.669732754628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45978.669732754628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45978.669732754628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45978.669732754628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45978.669732754628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45978.669732754628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45978.669732754628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45978.669732754628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45978.669732754628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45978.669732754628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45978.669732754628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45978.669732754628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45978.669732754628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45978.669732754628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45978.669732754628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45978.669732754628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45978.669732754628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45978.669732754628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45978.669732754628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45978.669732754628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45978.669732754628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45978.669732754628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45978.669732754628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45978.669732754628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45978.669732754628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45978.669732754628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45978.669732754628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45978.669732754628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45978.669732754628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45978.669732754628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45978.669732754628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45978.669732754628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45978.669732754628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45978.669732754628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45978.669732754628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45978.669732754628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45978.669732754628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45978.669732754628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45978.669732754628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45978.669732754628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45978.669732754628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45978.669732754628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45978.669732754628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45978.669732754628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45978.669732754628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45978.669732754628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45978.669732754628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45978.669732754628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45978.669732754628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45978.669732754628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45978.669732754628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45978.669732754628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45978.669732754628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45978.669732754628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ref="G137:G200" ca="1" si="5">IFERROR(NOW()-F137,"")</f>
        <v>45978.669732754628</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45978.669732754628</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45978.669732754628</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45978.669732754628</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45978.669732754628</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45978.669732754628</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45978.669732754628</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45978.669732754628</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45978.669732754628</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45978.669732754628</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45978.669732754628</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45978.669732754628</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45978.669732754628</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45978.669732754628</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45978.669732754628</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45978.669732754628</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45978.669732754628</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45978.669732754628</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45978.669732754628</v>
      </c>
      <c r="H155" s="109"/>
      <c r="I155" s="109" t="str">
        <f>IFERROR(VLOOKUP(D155,DB!A:F,6,0),"")</f>
        <v/>
      </c>
      <c r="J155" s="109" t="str">
        <f>IFERROR(VLOOKUP(D155,DB!A:G,7,0),"")</f>
        <v/>
      </c>
      <c r="K155" s="109"/>
      <c r="L155" s="109"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8"/>
  <sheetViews>
    <sheetView workbookViewId="0">
      <selection activeCell="A4" sqref="A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1</v>
      </c>
      <c r="D2" s="119" t="s">
        <v>34529</v>
      </c>
      <c r="E2" s="109" t="s">
        <v>39100</v>
      </c>
      <c r="F2" s="121">
        <v>45978.650567129633</v>
      </c>
      <c r="G2" s="104">
        <f t="shared" ref="G2:G54" ca="1" si="0">IFERROR(NOW()-F2,"-")</f>
        <v>1.916562499536667E-2</v>
      </c>
      <c r="H2" s="121">
        <v>45978.650567129633</v>
      </c>
      <c r="I2" s="119" t="str">
        <f>IFERROR(VLOOKUP(D2,DB!A:F,6,0),"")</f>
        <v>Generator-SG</v>
      </c>
      <c r="J2" s="119" t="str">
        <f>IFERROR(VLOOKUP(D2,DB!A:G,7,0),"")</f>
        <v>Dead</v>
      </c>
      <c r="K2" s="122" t="s">
        <v>39129</v>
      </c>
      <c r="L2" s="123" t="str">
        <f>IFERROR(VLOOKUP(D2,DB!A:I,9,0),"")</f>
        <v>Latis</v>
      </c>
    </row>
    <row r="3" spans="1:16382" ht="31.5" customHeight="1">
      <c r="A3" s="118"/>
      <c r="B3" s="119" t="str">
        <f>IFERROR(VLOOKUP(D3,DB!A:K,11,0),"")</f>
        <v/>
      </c>
      <c r="C3" s="120"/>
      <c r="D3" s="119"/>
      <c r="E3" s="109"/>
      <c r="F3" s="121"/>
      <c r="G3" s="104">
        <f t="shared" ca="1" si="0"/>
        <v>45978.669732754628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45978.669732754628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45978.669732754628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45978.669732754628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45978.669732754628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45978.669732754628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45978.669732754628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45978.669732754628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45978.669732754628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45978.669732754628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45978.669732754628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45978.669732754628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45978.669732754628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45978.669732754628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45978.669732754628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45978.669732754628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45978.669732754628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45978.669732754628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45978.669732754628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45978.669732754628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45978.669732754628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45978.669732754628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45978.669732754628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45978.669732754628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45978.669732754628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45978.669732754628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45978.669732754628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45978.669732754628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45978.669732754628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45978.669732754628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45978.669732754628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45978.669732754628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45978.669732754628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45978.669732754628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45978.669732754628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45978.669732754628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45978.669732754628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45978.669732754628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45978.669732754628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45978.669732754628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45978.669732754628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45978.669732754628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45978.669732754628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45978.669732754628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45978.669732754628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45978.669732754628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45978.669732754628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45978.669732754628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45978.669732754628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45978.669732754628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45978.669732754628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45978.669732754628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ref="G55:G88" ca="1" si="1">IFERROR(NOW()-F55,"-")</f>
        <v>45978.669732754628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45978.669732754628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45978.669732754628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45978.669732754628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45978.669732754628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45978.669732754628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45978.669732754628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45978.669732754628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45978.669732754628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45978.669732754628</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45978.669732754628</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45978.669732754628</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45978.669732754628</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45978.669732754628</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45978.669732754628</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45978.669732754628</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45978.669732754628</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45978.669732754628</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45978.669732754628</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45978.669732754628</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45978.669732754628</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45978.669732754628</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45978.669732754628</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45978.669732754628</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45978.669732754628</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45978.669732754628</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45978.669732754628</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45978.669732754628</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45978.669732754628</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45978.669732754628</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45978.669732754628</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45978.669732754628</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45978.669732754628</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45978.669732754628</v>
      </c>
      <c r="H88" s="121"/>
      <c r="I88" s="119" t="str">
        <f>IFERROR(VLOOKUP(D88,DB!A:F,6,0),"")</f>
        <v/>
      </c>
      <c r="J88" s="119" t="str">
        <f>IFERROR(VLOOKUP(D88,DB!A:G,7,0),"")</f>
        <v/>
      </c>
      <c r="K88" s="122"/>
      <c r="L88" s="123" t="str">
        <f>IFERROR(VLOOKUP(D88,DB!A:I,9,0),"")</f>
        <v/>
      </c>
    </row>
  </sheetData>
  <dataValidations count="2">
    <dataValidation allowBlank="1" showInputMessage="1" showErrorMessage="1" sqref="E1" xr:uid="{9E1BC488-8814-4F8A-8DBE-742B3278AB71}"/>
    <dataValidation type="list" allowBlank="1" showInputMessage="1" showErrorMessage="1" sqref="E2:E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2025-11-17T13:05:11Z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