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173" documentId="120_S{2AC9BD13-BADA-5192-A53E-5A8FF88502F6}" xr6:coauthVersionLast="47" xr6:coauthVersionMax="47" xr10:uidLastSave="{35F2891C-9DE6-4B10-8C0F-57A48C9212D0}"/>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B9" i="4"/>
  <c r="G9" i="4"/>
  <c r="I9" i="4"/>
  <c r="J9" i="4"/>
  <c r="L9" i="4"/>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5" i="2"/>
  <c r="G5" i="2"/>
  <c r="I5" i="2"/>
  <c r="J5" i="2"/>
  <c r="L5"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J105" i="2"/>
  <c r="J106" i="2"/>
  <c r="J107" i="2"/>
  <c r="J108" i="2"/>
  <c r="J109" i="2"/>
  <c r="J110" i="2"/>
  <c r="J111" i="2"/>
  <c r="J112" i="2"/>
  <c r="J113" i="2"/>
  <c r="J114" i="2"/>
  <c r="J115" i="2"/>
  <c r="J116" i="2"/>
  <c r="J117" i="2"/>
  <c r="J118" i="2"/>
  <c r="J119" i="2"/>
  <c r="J120" i="2"/>
  <c r="J121" i="2"/>
  <c r="J122" i="2"/>
  <c r="J123" i="2"/>
  <c r="I105" i="2"/>
  <c r="I106" i="2"/>
  <c r="I107" i="2"/>
  <c r="I108" i="2"/>
  <c r="I109" i="2"/>
  <c r="I110" i="2"/>
  <c r="I111" i="2"/>
  <c r="I112" i="2"/>
  <c r="I113" i="2"/>
  <c r="I114" i="2"/>
  <c r="I115" i="2"/>
  <c r="I116" i="2"/>
  <c r="I117" i="2"/>
  <c r="I118" i="2"/>
  <c r="I119" i="2"/>
  <c r="I120" i="2"/>
  <c r="I121" i="2"/>
  <c r="I122" i="2"/>
  <c r="I123" i="2"/>
  <c r="G105" i="2"/>
  <c r="G106" i="2"/>
  <c r="G107" i="2"/>
  <c r="G108" i="2"/>
  <c r="G109" i="2"/>
  <c r="G110" i="2"/>
  <c r="G111" i="2"/>
  <c r="G112" i="2"/>
  <c r="G113" i="2"/>
  <c r="G114" i="2"/>
  <c r="G115" i="2"/>
  <c r="G116" i="2"/>
  <c r="G117" i="2"/>
  <c r="G118" i="2"/>
  <c r="G119" i="2"/>
  <c r="G120" i="2"/>
  <c r="G121" i="2"/>
  <c r="G122" i="2"/>
  <c r="G123" i="2"/>
  <c r="B105" i="2"/>
  <c r="B106" i="2"/>
  <c r="B107" i="2"/>
  <c r="B108" i="2"/>
  <c r="B109" i="2"/>
  <c r="B110" i="2"/>
  <c r="B111" i="2"/>
  <c r="B112" i="2"/>
  <c r="B113" i="2"/>
  <c r="B114" i="2"/>
  <c r="B115" i="2"/>
  <c r="B116" i="2"/>
  <c r="B117" i="2"/>
  <c r="B118" i="2"/>
  <c r="B119" i="2"/>
  <c r="B120" i="2"/>
  <c r="B121" i="2"/>
  <c r="B122" i="2"/>
  <c r="B12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8" i="4"/>
  <c r="G8" i="4"/>
  <c r="I8" i="4"/>
  <c r="J8" i="4"/>
  <c r="L8" i="4"/>
  <c r="B7" i="4"/>
  <c r="G7" i="4"/>
  <c r="I7" i="4"/>
  <c r="J7" i="4"/>
  <c r="L7" i="4"/>
  <c r="B6" i="4"/>
  <c r="G6" i="4"/>
  <c r="I6" i="4"/>
  <c r="J6" i="4"/>
  <c r="L6"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<sst xmlns="http://schemas.openxmlformats.org/spreadsheetml/2006/main" count="181558" uniqueCount="39154">
  <si>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</si>
  <si>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</si>
  <si>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</si>
  <si>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</si>
  <si>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</si>
  <si>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</si>
  <si>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</si>
  <si>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</si>
  <si>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</si>
  <si>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</si>
  <si>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</si>
  <si>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</si>
  <si>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</si>
  <si>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</si>
  <si>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</si>
  <si>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</si>
  <si>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</si>
  <si>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</si>
  <si>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</si>
  <si>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</si>
  <si>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</si>
  <si>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</si>
  <si>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</si>
  <si>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</si>
  <si>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</si>
  <si>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</si>
  <si>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</si>
  <si>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</si>
  <si>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</si>
  <si>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</si>
  <si>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</si>
  <si>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</si>
  <si>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</si>
  <si>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</si>
  <si>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</si>
  <si>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</si>
  <si>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</si>
  <si>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</si>
  <si>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</si>
  <si>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</si>
  <si>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</si>
  <si>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</si>
  <si>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</si>
  <si>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</si>
  <si>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</si>
  <si>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</si>
  <si>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</si>
  <si>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</si>
  <si>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</si>
  <si>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</si>
  <si>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</si>
  <si>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</si>
  <si>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</si>
  <si>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</si>
  <si>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</si>
  <si>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</si>
  <si>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</si>
  <si>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</si>
  <si>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</si>
  <si>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</si>
  <si>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</si>
  <si>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</si>
  <si>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</si>
  <si>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</si>
  <si>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</si>
  <si>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</si>
  <si>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</si>
  <si>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</si>
  <si>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</si>
  <si>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</si>
  <si>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</si>
  <si>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</si>
  <si>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</si>
  <si>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</si>
  <si>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</si>
  <si>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</si>
  <si>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</si>
  <si>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</si>
  <si>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</si>
  <si>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</si>
  <si>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</si>
  <si>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</si>
  <si>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</si>
  <si>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</si>
  <si>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</si>
  <si>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</si>
  <si>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</si>
  <si>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</si>
  <si>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</si>
  <si>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</si>
  <si>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</si>
  <si>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</si>
  <si>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</si>
  <si>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</si>
  <si>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</si>
  <si>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</si>
  <si>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</si>
  <si>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</si>
  <si>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</si>
  <si>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</si>
  <si>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</si>
  <si>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</si>
  <si>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</si>
  <si>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</si>
  <si>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</si>
  <si>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</si>
  <si>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</si>
  <si>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</si>
  <si>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</si>
  <si>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</si>
  <si>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</si>
  <si>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</si>
  <si>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</si>
  <si>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</si>
  <si>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</si>
  <si>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</si>
  <si>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</si>
  <si>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</si>
  <si>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</si>
  <si>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</si>
  <si>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</si>
  <si>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</si>
  <si>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</si>
  <si>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</si>
  <si>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</si>
  <si>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</si>
  <si>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</si>
  <si>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</si>
  <si>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</si>
  <si>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</si>
  <si>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</si>
  <si>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</si>
  <si>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</si>
  <si>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</si>
  <si>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</si>
  <si>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</si>
  <si>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</si>
  <si>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</si>
  <si>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</si>
  <si>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</si>
  <si>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</si>
  <si>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</si>
  <si>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</si>
  <si>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</si>
  <si>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</si>
  <si>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</si>
  <si>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</si>
  <si>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</si>
  <si>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</si>
  <si>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</si>
  <si>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</si>
  <si>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</si>
  <si>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</si>
  <si>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</si>
  <si>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</si>
  <si>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</si>
  <si>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</si>
  <si>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</si>
  <si>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</si>
  <si>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</si>
  <si>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</si>
  <si>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</si>
  <si>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</si>
  <si>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</si>
  <si>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</si>
  <si>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</si>
  <si>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</si>
  <si>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</si>
  <si>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</si>
  <si>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</si>
  <si>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</si>
  <si>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</si>
  <si>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</si>
  <si>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</si>
  <si>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</si>
  <si>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</si>
  <si>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</si>
  <si>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</si>
  <si>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</si>
  <si>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</si>
  <si>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</si>
  <si>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</si>
  <si>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</si>
  <si>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</si>
  <si>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</si>
  <si>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</si>
  <si>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</si>
  <si>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</si>
  <si>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</si>
  <si>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</si>
  <si>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</si>
  <si>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</si>
  <si>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</si>
  <si>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</si>
  <si>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</si>
  <si>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</si>
  <si>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</si>
  <si>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</si>
  <si>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</si>
  <si>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</si>
  <si>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</si>
  <si>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</si>
  <si>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</si>
  <si>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</si>
  <si>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</si>
  <si>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</si>
  <si>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</si>
  <si>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</si>
  <si>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</si>
  <si>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</si>
  <si>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</si>
  <si>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</si>
  <si>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</si>
  <si>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</si>
  <si>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</si>
  <si>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</si>
  <si>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</si>
  <si>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</si>
  <si>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</si>
  <si>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</si>
  <si>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</si>
  <si>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</si>
  <si>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</si>
  <si>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</si>
  <si>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</si>
  <si>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</si>
  <si>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</si>
  <si>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</si>
  <si>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</si>
  <si>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</si>
  <si>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</si>
  <si>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</si>
  <si>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</si>
  <si>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</si>
  <si>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</si>
  <si>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</si>
  <si>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</si>
  <si>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</si>
  <si>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</si>
  <si>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</si>
  <si>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</si>
  <si>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</si>
  <si>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</si>
  <si>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</si>
  <si>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</si>
  <si>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</si>
  <si>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</si>
  <si>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</si>
  <si>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</si>
  <si>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</si>
  <si>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</si>
  <si>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</si>
  <si>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</si>
  <si>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</si>
  <si>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</si>
  <si>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</si>
  <si>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</si>
  <si>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</si>
  <si>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</si>
  <si>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</si>
  <si>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</si>
  <si>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</si>
  <si>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</si>
  <si>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</si>
  <si>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</si>
  <si>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</si>
  <si>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</si>
  <si>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</si>
  <si>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</si>
  <si>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</si>
  <si>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</si>
  <si>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</si>
  <si>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</si>
  <si>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</si>
  <si>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</si>
  <si>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</si>
  <si>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</si>
  <si>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</si>
  <si>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</si>
  <si>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</si>
  <si>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</si>
  <si>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</si>
  <si>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</si>
  <si>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</si>
  <si>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</si>
  <si>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</si>
  <si>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</si>
  <si>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</si>
  <si>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</si>
  <si>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</si>
  <si>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</si>
  <si>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</si>
  <si>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</si>
  <si>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</si>
  <si>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</si>
  <si>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</si>
  <si>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</si>
  <si>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</si>
  <si>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</si>
  <si>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</si>
  <si>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</si>
  <si>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</si>
  <si>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</si>
  <si>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</si>
  <si>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</si>
  <si>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</si>
  <si>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</si>
  <si>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</si>
  <si>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</si>
  <si>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</si>
  <si>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</si>
  <si>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</si>
  <si>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</si>
  <si>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</si>
  <si>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</si>
  <si>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</si>
  <si>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</si>
  <si>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</si>
  <si>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</si>
  <si>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</si>
  <si>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</si>
  <si>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</si>
  <si>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</si>
  <si>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</si>
  <si>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</si>
  <si>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</si>
  <si>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</si>
  <si>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</si>
  <si>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</si>
  <si>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</si>
  <si>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</si>
  <si>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</si>
  <si>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</si>
  <si>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</si>
  <si>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</si>
  <si>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</si>
  <si>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</si>
  <si>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</si>
  <si>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</si>
  <si>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</si>
  <si>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</si>
  <si>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</si>
  <si>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</si>
  <si>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</si>
  <si>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</si>
  <si>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</si>
  <si>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</si>
  <si>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</si>
  <si>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</si>
  <si>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</si>
  <si>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</si>
  <si>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</si>
  <si>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</si>
  <si>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</si>
  <si>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</si>
  <si>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</si>
  <si>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</si>
  <si>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</si>
  <si>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</si>
  <si>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</si>
  <si>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</si>
  <si>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</si>
  <si>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</si>
  <si>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</si>
  <si>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</si>
  <si>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</si>
  <si>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</si>
  <si>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</si>
  <si>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</si>
  <si>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</si>
  <si>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</si>
  <si>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</si>
  <si>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</si>
  <si>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</si>
  <si>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</si>
  <si>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</si>
  <si>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</si>
  <si>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</si>
  <si>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</si>
  <si>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</si>
  <si>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</si>
  <si>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</si>
  <si>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</si>
  <si>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</si>
  <si>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</si>
  <si>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</si>
  <si>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</si>
  <si>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</si>
  <si>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</si>
  <si>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</si>
  <si>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</si>
  <si>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</si>
  <si>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</si>
  <si>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</si>
  <si>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</si>
  <si>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</si>
  <si>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</si>
  <si>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</si>
  <si>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</si>
  <si>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</si>
  <si>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</si>
  <si>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</si>
  <si>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</si>
  <si>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</si>
  <si>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</si>
  <si>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</si>
  <si>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</si>
  <si>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</si>
  <si>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</si>
  <si>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</si>
  <si>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</si>
  <si>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</si>
  <si>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</si>
  <si>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</si>
  <si>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</si>
  <si>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</si>
  <si>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</si>
  <si>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</si>
  <si>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</si>
  <si>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</si>
  <si>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</si>
  <si>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</si>
  <si>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</si>
  <si>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</si>
  <si>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</si>
  <si>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</si>
  <si>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</si>
  <si>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</si>
  <si>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</si>
  <si>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</si>
  <si>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</si>
  <si>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</si>
  <si>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</si>
  <si>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</si>
  <si>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</si>
  <si>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</si>
  <si>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</si>
  <si>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</si>
  <si>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</si>
  <si>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</si>
  <si>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</si>
  <si>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</si>
  <si>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</si>
  <si>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</si>
  <si>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</si>
  <si>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</si>
  <si>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</si>
  <si>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</si>
  <si>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</si>
  <si>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</si>
  <si>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</si>
  <si>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</si>
  <si>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</si>
  <si>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</si>
  <si>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</si>
  <si>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</si>
  <si>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</si>
  <si>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</si>
  <si>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</si>
  <si>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</si>
  <si>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</si>
  <si>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</si>
  <si>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</si>
  <si>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</si>
  <si>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</si>
  <si>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</si>
  <si>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</si>
  <si>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</si>
  <si>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</si>
  <si>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</si>
  <si>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</si>
  <si>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</si>
  <si>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</si>
  <si>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</si>
  <si>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</si>
  <si>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</si>
  <si>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</si>
  <si>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</si>
  <si>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</si>
  <si>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</si>
  <si>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</si>
  <si>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</si>
  <si>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</si>
  <si>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</si>
  <si>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</si>
  <si>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</si>
  <si>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</si>
  <si>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</si>
  <si>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</si>
  <si>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</si>
  <si>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</si>
  <si>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</si>
  <si>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</si>
  <si>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</si>
  <si>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</si>
  <si>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</si>
  <si>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</si>
  <si>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</si>
  <si>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</si>
  <si>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</si>
  <si>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</si>
  <si>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</si>
  <si>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</si>
  <si>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</si>
  <si>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</si>
  <si>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</si>
  <si>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</si>
  <si>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</si>
  <si>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</si>
  <si>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</si>
  <si>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</si>
  <si>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</si>
  <si>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</si>
  <si>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</si>
  <si>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</si>
  <si>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</si>
  <si>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</si>
  <si>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</si>
  <si>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</si>
  <si>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</si>
  <si>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</si>
  <si>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</si>
  <si>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</si>
  <si>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</si>
  <si>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</si>
  <si>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</si>
  <si>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</si>
  <si>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</si>
  <si>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</si>
  <si>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</si>
  <si>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</si>
  <si>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</si>
  <si>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</si>
  <si>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</si>
  <si>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</si>
  <si>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</si>
  <si>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</si>
  <si>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</si>
  <si>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</si>
  <si>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</si>
  <si>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</si>
  <si>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</si>
  <si>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</si>
  <si>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</si>
  <si>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</si>
  <si>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</si>
  <si>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</si>
  <si>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</si>
  <si>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</si>
  <si>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</si>
  <si>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</si>
  <si>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</si>
  <si>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</si>
  <si>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</si>
  <si>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</si>
  <si>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</si>
  <si>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</si>
  <si>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</si>
  <si>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</si>
  <si>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</si>
  <si>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</si>
  <si>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</si>
  <si>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</si>
  <si>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</si>
  <si>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</si>
  <si>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</si>
  <si>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</si>
  <si>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</si>
  <si>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</si>
  <si>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</si>
  <si>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</si>
  <si>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</si>
  <si>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</si>
  <si>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</si>
  <si>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</si>
  <si>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</si>
  <si>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</si>
  <si>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</si>
  <si>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</si>
  <si>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</si>
  <si>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</si>
  <si>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</si>
  <si>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</si>
  <si>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</si>
  <si>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</si>
  <si>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</si>
  <si>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</si>
  <si>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</si>
  <si>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</si>
  <si>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</si>
  <si>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</si>
  <si>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</si>
  <si>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</si>
  <si>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</si>
  <si>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</si>
  <si>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</si>
  <si>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</si>
  <si>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</si>
  <si>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</si>
  <si>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</si>
  <si>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</si>
  <si>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</si>
  <si>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</si>
  <si>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</si>
  <si>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</si>
  <si>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</si>
  <si>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</si>
  <si>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</si>
  <si>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</si>
  <si>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</si>
  <si>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</si>
  <si>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</si>
  <si>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</si>
  <si>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</si>
  <si>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</si>
  <si>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</si>
  <si>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</si>
  <si>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</si>
  <si>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</si>
  <si>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</si>
  <si>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</si>
  <si>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</si>
  <si>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</si>
  <si>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</si>
  <si>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</si>
  <si>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</si>
  <si>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</si>
  <si>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</si>
  <si>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</si>
  <si>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</si>
  <si>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</si>
  <si>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</si>
  <si>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</si>
  <si>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</si>
  <si>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</si>
  <si>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</si>
  <si>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</si>
  <si>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</si>
  <si>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</si>
  <si>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</si>
  <si>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</si>
  <si>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</si>
  <si>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</si>
  <si>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</si>
  <si>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</si>
  <si>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</si>
  <si>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</si>
  <si>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</si>
  <si>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</si>
  <si>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</si>
  <si>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</si>
  <si>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</si>
  <si>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</si>
  <si>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</si>
  <si>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</si>
  <si>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</si>
  <si>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</si>
  <si>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</si>
  <si>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</si>
  <si>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</si>
  <si>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</si>
  <si>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</si>
  <si>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</si>
  <si>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</si>
  <si>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</si>
  <si>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</si>
  <si>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</si>
  <si>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</si>
  <si>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</si>
  <si>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</si>
  <si>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</si>
  <si>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</si>
  <si>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</si>
  <si>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</si>
  <si>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</si>
  <si>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</si>
  <si>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</si>
  <si>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</si>
  <si>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</si>
  <si>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</si>
  <si>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</si>
  <si>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</si>
  <si>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</si>
  <si>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</si>
  <si>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</si>
  <si>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</si>
  <si>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</si>
  <si>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</si>
  <si>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</si>
  <si>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</si>
  <si>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</si>
  <si>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</si>
  <si>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</si>
  <si>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</si>
  <si>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</si>
  <si>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</si>
  <si>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</si>
  <si>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</si>
  <si>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</si>
  <si>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</si>
  <si>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</si>
  <si>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</si>
  <si>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</si>
  <si>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</si>
  <si>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</si>
  <si>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</si>
  <si>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</si>
  <si>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</si>
  <si>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</si>
  <si>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</si>
  <si>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</si>
  <si>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</si>
  <si>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</si>
  <si>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</si>
  <si>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</si>
  <si>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</si>
  <si>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</si>
  <si>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</si>
  <si>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</si>
  <si>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</si>
  <si>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</si>
  <si>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</si>
  <si>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</si>
  <si>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</si>
  <si>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</si>
  <si>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</si>
  <si>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</si>
  <si>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</si>
  <si>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</si>
  <si>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</si>
  <si>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</si>
  <si>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</si>
  <si>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</si>
  <si>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</si>
  <si>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</si>
  <si>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</si>
  <si>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</si>
  <si>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</si>
  <si>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</si>
  <si>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</si>
  <si>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</si>
  <si>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</si>
  <si>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</si>
  <si>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</si>
  <si>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</si>
  <si>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</si>
  <si>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</si>
  <si>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</si>
  <si>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</si>
  <si>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</si>
  <si>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</si>
  <si>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</si>
  <si>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</si>
  <si>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</si>
  <si>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</si>
  <si>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</si>
  <si>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</si>
  <si>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</si>
  <si>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</si>
  <si>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</si>
  <si>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</si>
  <si>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</si>
  <si>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</si>
  <si>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</si>
  <si>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</si>
  <si>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</si>
  <si>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</si>
  <si>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</si>
  <si>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</si>
  <si>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</si>
  <si>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</si>
  <si>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</si>
  <si>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</si>
  <si>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</si>
  <si>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</si>
  <si>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</si>
  <si>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</si>
  <si>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</si>
  <si>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</si>
  <si>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</si>
  <si>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</si>
  <si>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</si>
  <si>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</si>
  <si>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</si>
  <si>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</si>
  <si>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</si>
  <si>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</si>
  <si>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</si>
  <si>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</si>
  <si>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</si>
  <si>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</si>
  <si>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</si>
  <si>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</si>
  <si>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</si>
  <si>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</si>
  <si>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</si>
  <si>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</si>
  <si>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</si>
  <si>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</si>
  <si>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</si>
  <si>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</si>
  <si>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</si>
  <si>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</si>
  <si>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</si>
  <si>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</si>
  <si>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</si>
  <si>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</si>
  <si>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</si>
  <si>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</si>
  <si>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</si>
  <si>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</si>
  <si>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</si>
  <si>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</si>
  <si>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</si>
  <si>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</si>
  <si>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</si>
  <si>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</si>
  <si>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</si>
  <si>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</si>
  <si>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</si>
  <si>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</si>
  <si>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</si>
  <si>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</si>
  <si>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</si>
  <si>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</si>
  <si>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</si>
  <si>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</si>
  <si>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</si>
  <si>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</si>
  <si>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</si>
  <si>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</si>
  <si>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</si>
  <si>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</si>
  <si>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</si>
  <si>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</si>
  <si>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</si>
  <si>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</si>
  <si>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</si>
  <si>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</si>
  <si>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</si>
  <si>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</si>
  <si>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</si>
  <si>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</si>
  <si>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</si>
  <si>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</si>
  <si>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</si>
  <si>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</si>
  <si>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</si>
  <si>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</si>
  <si>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</si>
  <si>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</si>
  <si>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</si>
  <si>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</si>
  <si>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</si>
  <si>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</si>
  <si>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</si>
  <si>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</si>
  <si>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</si>
  <si>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</si>
  <si>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</si>
  <si>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</si>
  <si>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</si>
  <si>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</si>
  <si>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</si>
  <si>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</si>
  <si>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</si>
  <si>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</si>
  <si>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</si>
  <si>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</si>
  <si>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</si>
  <si>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</si>
  <si>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</si>
  <si>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</si>
  <si>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</si>
  <si>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</si>
  <si>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</si>
  <si>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</si>
  <si>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</si>
  <si>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</si>
  <si>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</si>
  <si>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</si>
  <si>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</si>
  <si>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</si>
  <si>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</si>
  <si>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</si>
  <si>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</si>
  <si>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</si>
  <si>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</si>
  <si>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</si>
  <si>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</si>
  <si>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</si>
  <si>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</si>
  <si>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</si>
  <si>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</si>
  <si>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</si>
  <si>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</si>
  <si>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</si>
  <si>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</si>
  <si>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</si>
  <si>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</si>
  <si>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</si>
  <si>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</si>
  <si>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</si>
  <si>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</si>
  <si>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</si>
  <si>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</si>
  <si>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</si>
  <si>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</si>
  <si>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</si>
  <si>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</si>
  <si>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</si>
  <si>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</si>
  <si>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</si>
  <si>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</si>
  <si>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</si>
  <si>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</si>
  <si>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</si>
  <si>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</si>
  <si>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</si>
  <si>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</si>
  <si>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</si>
  <si>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</si>
  <si>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</si>
  <si>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</si>
  <si>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</si>
  <si>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</si>
  <si>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</si>
  <si>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</si>
  <si>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</si>
  <si>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</si>
  <si>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</si>
  <si>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</si>
  <si>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</si>
  <si>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</si>
  <si>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</si>
  <si>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</si>
  <si>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</si>
  <si>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</si>
  <si>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</si>
  <si>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</si>
  <si>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</si>
  <si>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</si>
  <si>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</si>
  <si>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</si>
  <si>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</si>
  <si>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</si>
  <si>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</si>
  <si>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</si>
  <si>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</si>
  <si>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</si>
  <si>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</si>
  <si>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</si>
  <si>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</si>
  <si>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</si>
  <si>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</si>
  <si>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</si>
  <si>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</si>
  <si>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</si>
  <si>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</si>
  <si>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</si>
  <si>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</si>
  <si>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</si>
  <si>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</si>
  <si>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</si>
  <si>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</si>
  <si>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</si>
  <si>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</si>
  <si>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</si>
  <si>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</si>
  <si>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</si>
  <si>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</si>
  <si>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</si>
  <si>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</si>
  <si>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</si>
  <si>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</si>
  <si>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</si>
  <si>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</si>
  <si>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</si>
  <si>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</si>
  <si>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</si>
  <si>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</si>
  <si>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</si>
  <si>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</si>
  <si>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</si>
  <si>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</si>
  <si>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</si>
  <si>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</si>
  <si>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</si>
  <si>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</si>
  <si>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</si>
  <si>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</si>
  <si>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</si>
  <si>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</si>
  <si>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</si>
  <si>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</si>
  <si>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</si>
  <si>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</si>
  <si>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</si>
  <si>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</si>
  <si>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</si>
  <si>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</si>
  <si>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</si>
  <si>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</si>
  <si>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</si>
  <si>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</si>
  <si>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</si>
  <si>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</si>
  <si>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</si>
  <si>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</si>
  <si>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</si>
  <si>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</si>
  <si>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</si>
  <si>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</si>
  <si>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</si>
  <si>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</si>
  <si>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</si>
  <si>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</si>
  <si>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</si>
  <si>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</si>
  <si>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</si>
  <si>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</si>
  <si>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</si>
  <si>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</si>
  <si>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</si>
  <si>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</si>
  <si>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</si>
  <si>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</si>
  <si>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</si>
  <si>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</si>
  <si>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</si>
  <si>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</si>
  <si>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</si>
  <si>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</si>
  <si>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</si>
  <si>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</si>
  <si>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</si>
  <si>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</si>
  <si>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</si>
  <si>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</si>
  <si>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</si>
  <si>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</si>
  <si>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</si>
  <si>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</si>
  <si>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</si>
  <si>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</si>
  <si>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</si>
  <si>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</si>
  <si>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</si>
  <si>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</si>
  <si>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</si>
  <si>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</si>
  <si>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</si>
  <si>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</si>
  <si>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</si>
  <si>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</si>
  <si>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</si>
  <si>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</si>
  <si>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</si>
  <si>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</si>
  <si>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</si>
  <si>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</si>
  <si>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</si>
  <si>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</si>
  <si>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</si>
  <si>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</si>
  <si>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</si>
  <si>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</si>
  <si>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</si>
  <si>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</si>
  <si>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</si>
  <si>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</si>
  <si>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</si>
  <si>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</si>
  <si>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</si>
  <si>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</si>
  <si>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</si>
  <si>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</si>
  <si>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</si>
  <si>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</si>
  <si>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</si>
  <si>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</si>
  <si>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</si>
  <si>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</si>
  <si>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</si>
  <si>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</si>
  <si>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</si>
  <si>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</si>
  <si>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</si>
  <si>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</si>
  <si>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</si>
  <si>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</si>
  <si>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</si>
  <si>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</si>
  <si>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</si>
  <si>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</si>
  <si>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</si>
  <si>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</si>
  <si>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</si>
  <si>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</si>
  <si>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</si>
  <si>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</si>
  <si>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</si>
  <si>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</si>
  <si>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</si>
  <si>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</si>
  <si>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</si>
  <si>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</si>
  <si>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</si>
  <si>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</si>
  <si>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</si>
  <si>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</si>
  <si>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</si>
  <si>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</si>
  <si>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</si>
  <si>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</si>
  <si>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</si>
  <si>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</si>
  <si>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</si>
  <si>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</si>
  <si>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</si>
  <si>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</si>
  <si>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</si>
  <si>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</si>
  <si>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</si>
  <si>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</si>
  <si>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</si>
  <si>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</si>
  <si>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</si>
  <si>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</si>
  <si>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</si>
  <si>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</si>
  <si>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</si>
  <si>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</si>
  <si>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</si>
  <si>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</si>
  <si>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</si>
  <si>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</si>
  <si>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</si>
  <si>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</si>
  <si>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</si>
  <si>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</si>
  <si>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</si>
  <si>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</si>
  <si>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</si>
  <si>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</si>
  <si>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</si>
  <si>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</si>
  <si>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</si>
  <si>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</si>
  <si>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</si>
  <si>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</si>
  <si>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</si>
  <si>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</si>
  <si>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</si>
  <si>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</si>
  <si>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</si>
  <si>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</si>
  <si>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</si>
  <si>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</si>
  <si>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</si>
  <si>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</si>
  <si>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</si>
  <si>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</si>
  <si>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</si>
  <si>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</si>
  <si>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</si>
  <si>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</si>
  <si>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</si>
  <si>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</si>
  <si>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</si>
  <si>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</si>
  <si>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</si>
  <si>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</si>
  <si>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</si>
  <si>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</si>
  <si>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</si>
  <si>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</si>
  <si>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</si>
  <si>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</si>
  <si>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</si>
  <si>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</si>
  <si>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</si>
  <si>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</si>
  <si>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</si>
  <si>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</si>
  <si>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</si>
  <si>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</si>
  <si>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</si>
  <si>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</si>
  <si>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</si>
  <si>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</si>
  <si>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</si>
  <si>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</si>
  <si>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</si>
  <si>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</si>
  <si>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</si>
  <si>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</si>
  <si>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</si>
  <si>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</si>
  <si>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</si>
  <si>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</si>
  <si>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</si>
  <si>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</si>
  <si>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</si>
  <si>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</si>
  <si>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</si>
  <si>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</si>
  <si>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</si>
  <si>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</si>
  <si>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</si>
  <si>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</si>
  <si>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</si>
  <si>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</si>
  <si>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</si>
  <si>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</si>
  <si>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</si>
  <si>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</si>
  <si>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</si>
  <si>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</si>
  <si>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</si>
  <si>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</si>
  <si>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</si>
  <si>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</si>
  <si>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</si>
  <si>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</si>
  <si>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</si>
  <si>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</si>
  <si>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</si>
  <si>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</si>
  <si>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</si>
  <si>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</si>
  <si>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</si>
  <si>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</si>
  <si>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</si>
  <si>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</si>
  <si>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</si>
  <si>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</si>
  <si>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</si>
  <si>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</si>
  <si>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</si>
  <si>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</si>
  <si>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</si>
  <si>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</si>
  <si>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</si>
  <si>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</si>
  <si>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</si>
  <si>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</si>
  <si>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</si>
  <si>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</si>
  <si>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</si>
  <si>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</si>
  <si>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</si>
  <si>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</si>
  <si>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</si>
  <si>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</si>
  <si>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</si>
  <si>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</si>
  <si>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</si>
  <si>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</si>
  <si>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</si>
  <si>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</si>
  <si>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</si>
  <si>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</si>
  <si>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</si>
  <si>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</si>
  <si>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</si>
  <si>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</si>
  <si>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</si>
  <si>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</si>
  <si>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</si>
  <si>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</si>
  <si>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</si>
  <si>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</si>
  <si>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</si>
  <si>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</si>
  <si>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</si>
  <si>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</si>
  <si>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</si>
  <si>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</si>
  <si>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</si>
  <si>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</si>
  <si>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</si>
  <si>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</si>
  <si>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</si>
  <si>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</si>
  <si>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</si>
  <si>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</si>
  <si>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</si>
  <si>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</si>
  <si>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</si>
  <si>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</si>
  <si>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</si>
  <si>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</si>
  <si>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</si>
  <si>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</si>
  <si>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</si>
  <si>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</si>
  <si>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</si>
  <si>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</si>
  <si>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</si>
  <si>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</si>
  <si>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</si>
  <si>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</si>
  <si>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</si>
  <si>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</si>
  <si>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</si>
  <si>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</si>
  <si>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</si>
  <si>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</si>
  <si>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</si>
  <si>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</si>
  <si>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</si>
  <si>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</si>
  <si>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</si>
  <si>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</si>
  <si>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</si>
  <si>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</si>
  <si>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</si>
  <si>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</si>
  <si>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</si>
  <si>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</si>
  <si>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</si>
  <si>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</si>
  <si>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</si>
  <si>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</si>
  <si>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</si>
  <si>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</si>
  <si>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</si>
  <si>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</si>
  <si>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</si>
  <si>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</si>
  <si>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</si>
  <si>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</si>
  <si>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</si>
  <si>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</si>
  <si>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</si>
  <si>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</si>
  <si>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</si>
  <si>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</si>
  <si>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</si>
  <si>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</si>
  <si>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</si>
  <si>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</si>
  <si>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</si>
  <si>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</si>
  <si>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</si>
  <si>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</si>
  <si>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</si>
  <si>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</si>
  <si>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</si>
  <si>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</si>
  <si>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</si>
  <si>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</si>
  <si>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</si>
  <si>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</si>
  <si>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</si>
  <si>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</si>
  <si>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</si>
  <si>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</si>
  <si>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</si>
  <si>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</si>
  <si>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</si>
  <si>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</si>
  <si>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</si>
  <si>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</si>
  <si>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</si>
  <si>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</si>
  <si>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</si>
  <si>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</si>
  <si>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</si>
  <si>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</si>
  <si>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</si>
  <si>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</si>
  <si>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</si>
  <si>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</si>
  <si>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</si>
  <si>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</si>
  <si>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</si>
  <si>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</si>
  <si>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</si>
  <si>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</si>
  <si>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</si>
  <si>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</si>
  <si>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</si>
  <si>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</si>
  <si>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</si>
  <si>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</si>
  <si>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</si>
  <si>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</si>
  <si>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</si>
  <si>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</si>
  <si>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</si>
  <si>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</si>
  <si>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</si>
  <si>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</si>
  <si>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</si>
  <si>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</si>
  <si>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</si>
  <si>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</si>
  <si>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</si>
  <si>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</si>
  <si>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</si>
  <si>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</si>
  <si>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</si>
  <si>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</si>
  <si>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</si>
  <si>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</si>
  <si>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</si>
  <si>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</si>
  <si>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</si>
  <si>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</si>
  <si>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</si>
  <si>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</si>
  <si>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</si>
  <si>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</si>
  <si>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</si>
  <si>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</si>
  <si>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</si>
  <si>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</si>
  <si>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</si>
  <si>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</si>
  <si>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</si>
  <si>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</si>
  <si>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</si>
  <si>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</si>
  <si>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</si>
  <si>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</si>
  <si>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</si>
  <si>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</si>
  <si>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</si>
  <si>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</si>
  <si>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</si>
  <si>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</si>
  <si>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</si>
  <si>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</si>
  <si>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</si>
  <si>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</si>
  <si>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</si>
  <si>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</si>
  <si>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</si>
  <si>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</si>
  <si>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</si>
  <si>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</si>
  <si>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</si>
  <si>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</si>
  <si>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</si>
  <si>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</si>
  <si>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</si>
  <si>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</si>
  <si>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</si>
  <si>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</si>
  <si>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</si>
  <si>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</si>
  <si>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</si>
  <si>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</si>
  <si>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</si>
  <si>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</si>
  <si>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</si>
  <si>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</si>
  <si>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</si>
  <si>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</si>
  <si>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</si>
  <si>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</si>
  <si>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</si>
  <si>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</si>
  <si>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</si>
  <si>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</si>
  <si>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</si>
  <si>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</si>
  <si>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</si>
  <si>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</si>
  <si>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</si>
  <si>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</si>
  <si>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</si>
  <si>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</si>
  <si>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</si>
  <si>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</si>
  <si>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</si>
  <si>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</si>
  <si>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</si>
  <si>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</si>
  <si>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</si>
  <si>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</si>
  <si>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</si>
  <si>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</si>
  <si>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</si>
  <si>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</si>
  <si>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</si>
  <si>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</si>
  <si>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</si>
  <si>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</si>
  <si>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</si>
  <si>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</si>
  <si>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</si>
  <si>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</si>
  <si>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</si>
  <si>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</si>
  <si>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</si>
  <si>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</si>
  <si>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</si>
  <si>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</si>
  <si>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</si>
  <si>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</si>
  <si>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</si>
  <si>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</si>
  <si>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</si>
  <si>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</si>
  <si>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</si>
  <si>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</si>
  <si>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</si>
  <si>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</si>
  <si>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</si>
  <si>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</si>
  <si>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</si>
  <si>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</si>
  <si>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</si>
  <si>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</si>
  <si>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</si>
  <si>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</si>
  <si>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</si>
  <si>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</si>
  <si>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</si>
  <si>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</si>
  <si>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</si>
  <si>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</si>
  <si>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</si>
  <si>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</si>
  <si>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</si>
  <si>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</si>
  <si>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</si>
  <si>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</si>
  <si>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</si>
  <si>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</si>
  <si>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</si>
  <si>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</si>
  <si>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</si>
  <si>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</si>
  <si>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</si>
  <si>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</si>
  <si>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</si>
  <si>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</si>
  <si>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</si>
  <si>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</si>
  <si>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</si>
  <si>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</si>
  <si>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</si>
  <si>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</si>
  <si>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</si>
  <si>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</si>
  <si>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</si>
  <si>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</si>
  <si>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</si>
  <si>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</si>
  <si>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</si>
  <si>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</si>
  <si>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</si>
  <si>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</si>
  <si>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</si>
  <si>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</si>
  <si>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</si>
  <si>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</si>
  <si>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</si>
  <si>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</si>
  <si>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</si>
  <si>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</si>
  <si>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</si>
  <si>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</si>
  <si>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</si>
  <si>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</si>
  <si>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</si>
  <si>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</si>
  <si>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</si>
  <si>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</si>
  <si>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</si>
  <si>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</si>
  <si>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</si>
  <si>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</si>
  <si>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</si>
  <si>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</si>
  <si>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</si>
  <si>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</si>
  <si>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</si>
  <si>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</si>
  <si>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</si>
  <si>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</si>
  <si>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</si>
  <si>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</si>
  <si>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</si>
  <si>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</si>
  <si>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</si>
  <si>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</si>
  <si>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</si>
  <si>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</si>
  <si>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</si>
  <si>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</si>
  <si>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</si>
  <si>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</si>
  <si>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</si>
  <si>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</si>
  <si>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</si>
  <si>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</si>
  <si>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</si>
  <si>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</si>
  <si>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</si>
  <si>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</si>
  <si>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</si>
  <si>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</si>
  <si>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</si>
  <si>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</si>
  <si>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</si>
  <si>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</si>
  <si>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</si>
  <si>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</si>
  <si>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</si>
  <si>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</si>
  <si>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</si>
  <si>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</si>
  <si>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</si>
  <si>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</si>
  <si>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</si>
  <si>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</si>
  <si>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</si>
  <si>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</si>
  <si>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</si>
  <si>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</si>
  <si>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</si>
  <si>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</si>
  <si>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</si>
  <si>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</si>
  <si>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</si>
  <si>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</si>
  <si>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</si>
  <si>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</si>
  <si>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</si>
  <si>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</si>
  <si>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</si>
  <si>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</si>
  <si>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</si>
  <si>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</si>
  <si>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</si>
  <si>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</si>
  <si>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</si>
  <si>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</si>
  <si>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</si>
  <si>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</si>
  <si>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</si>
  <si>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</si>
  <si>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</si>
  <si>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</si>
  <si>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</si>
  <si>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</si>
  <si>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</si>
  <si>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</si>
  <si>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</si>
  <si>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</si>
  <si>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</si>
  <si>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</si>
  <si>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</si>
  <si>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</si>
  <si>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</si>
  <si>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</si>
  <si>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</si>
  <si>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</si>
  <si>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</si>
  <si>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</si>
  <si>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</si>
  <si>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</si>
  <si>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</si>
  <si>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</si>
  <si>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</si>
  <si>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</si>
  <si>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</si>
  <si>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</si>
  <si>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</si>
  <si>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</si>
  <si>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</si>
  <si>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</si>
  <si>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</si>
  <si>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</si>
  <si>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</si>
  <si>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</si>
  <si>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</si>
  <si>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</si>
  <si>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</si>
  <si>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</si>
  <si>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</si>
  <si>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</si>
  <si>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</si>
  <si>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</si>
  <si>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</si>
  <si>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</si>
  <si>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</si>
  <si>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</si>
  <si>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</si>
  <si>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</si>
  <si>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</si>
  <si>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</si>
  <si>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</si>
  <si>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</si>
  <si>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</si>
  <si>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</si>
  <si>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</si>
  <si>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</si>
  <si>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</si>
  <si>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</si>
  <si>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</si>
  <si>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</si>
  <si>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</si>
  <si>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</si>
  <si>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</si>
  <si>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</si>
  <si>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</si>
  <si>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</si>
  <si>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</si>
  <si>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</si>
  <si>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</si>
  <si>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</si>
  <si>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</si>
  <si>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</si>
  <si>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</si>
  <si>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</si>
  <si>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</si>
  <si>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</si>
  <si>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</si>
  <si>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</si>
  <si>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</si>
  <si>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</si>
  <si>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</si>
  <si>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</si>
  <si>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</si>
  <si>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</si>
  <si>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</si>
  <si>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</si>
  <si>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</si>
  <si>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</si>
  <si>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</si>
  <si>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</si>
  <si>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</si>
  <si>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</si>
  <si>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</si>
  <si>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</si>
  <si>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</si>
  <si>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</si>
  <si>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</si>
  <si>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</si>
  <si>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</si>
  <si>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</si>
  <si>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</si>
  <si>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</si>
  <si>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</si>
  <si>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</si>
  <si>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</si>
  <si>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</si>
  <si>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</si>
  <si>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</si>
  <si>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</si>
  <si>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</si>
  <si>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</si>
  <si>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</si>
  <si>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</si>
  <si>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</si>
  <si>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</si>
  <si>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</si>
  <si>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</si>
  <si>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</si>
  <si>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</si>
  <si>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</si>
  <si>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</si>
  <si>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</si>
  <si>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</si>
  <si>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</si>
  <si>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</si>
  <si>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</si>
  <si>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</si>
  <si>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</si>
  <si>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</si>
  <si>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</si>
  <si>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</si>
  <si>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</si>
  <si>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</si>
  <si>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</si>
  <si>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</si>
  <si>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</si>
  <si>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</si>
  <si>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</si>
  <si>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</si>
  <si>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</si>
  <si>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</si>
  <si>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</si>
  <si>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</si>
  <si>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</si>
  <si>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</si>
  <si>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</si>
  <si>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</si>
  <si>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</si>
  <si>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</si>
  <si>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</si>
  <si>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</si>
  <si>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</si>
  <si>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</si>
  <si>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</si>
  <si>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</si>
  <si>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</si>
  <si>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</si>
  <si>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</si>
  <si>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</si>
  <si>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</si>
  <si>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</si>
  <si>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</si>
  <si>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</si>
  <si>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</si>
  <si>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</si>
  <si>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</si>
  <si>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</si>
  <si>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</si>
  <si>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</si>
  <si>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</si>
  <si>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</si>
  <si>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</si>
  <si>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</si>
  <si>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</si>
  <si>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</si>
  <si>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</si>
  <si>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</si>
  <si>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</si>
  <si>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</si>
  <si>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</si>
  <si>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</si>
  <si>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</si>
  <si>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</si>
  <si>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</si>
  <si>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</si>
  <si>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</si>
  <si>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</si>
  <si>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</si>
  <si>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</si>
  <si>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</si>
  <si>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</si>
  <si>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</si>
  <si>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</si>
  <si>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</si>
  <si>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</si>
  <si>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</si>
  <si>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</si>
  <si>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</si>
  <si>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</si>
  <si>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</si>
  <si>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</si>
  <si>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</si>
  <si>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</si>
  <si>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</si>
  <si>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</si>
  <si>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</si>
  <si>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</si>
  <si>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</si>
  <si>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</si>
  <si>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</si>
  <si>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</si>
  <si>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</si>
  <si>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</si>
  <si>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</si>
  <si>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</si>
  <si>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</si>
  <si>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</si>
  <si>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</si>
  <si>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</si>
  <si>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</si>
  <si>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</si>
  <si>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</si>
  <si>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</si>
  <si>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</si>
  <si>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</si>
  <si>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</si>
  <si>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</si>
  <si>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</si>
  <si>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</si>
  <si>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</si>
  <si>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</si>
  <si>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</si>
  <si>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</si>
  <si>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</si>
  <si>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</si>
  <si>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</si>
  <si>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</si>
  <si>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</si>
  <si>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</si>
  <si>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</si>
  <si>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</si>
  <si>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</si>
  <si>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</si>
  <si>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</si>
  <si>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</si>
  <si>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</si>
  <si>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</si>
  <si>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</si>
  <si>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</si>
  <si>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</si>
  <si>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</si>
  <si>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</si>
  <si>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</si>
  <si>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</si>
  <si>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</si>
  <si>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</si>
  <si>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</si>
  <si>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</si>
  <si>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</si>
  <si>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</si>
  <si>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</si>
  <si>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</si>
  <si>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</si>
  <si>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</si>
  <si>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</si>
  <si>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</si>
  <si>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</si>
  <si>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</si>
  <si>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</si>
  <si>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</si>
  <si>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</si>
  <si>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</si>
  <si>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</si>
  <si>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</si>
  <si>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</si>
  <si>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</si>
  <si>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</si>
  <si>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</si>
  <si>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</si>
  <si>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</si>
  <si>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</si>
  <si>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</si>
  <si>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</si>
  <si>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</si>
  <si>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</si>
  <si>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</si>
  <si>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</si>
  <si>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</si>
  <si>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</si>
  <si>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</si>
  <si>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</si>
  <si>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</si>
  <si>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</si>
  <si>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</si>
  <si>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</si>
  <si>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</si>
  <si>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</si>
  <si>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</si>
  <si>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</si>
  <si>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</si>
  <si>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</si>
  <si>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</si>
  <si>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</si>
  <si>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</si>
  <si>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</si>
  <si>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</si>
  <si>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</si>
  <si>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</si>
  <si>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</si>
  <si>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</si>
  <si>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</si>
  <si>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</si>
  <si>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</si>
  <si>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</si>
  <si>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</si>
  <si>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</si>
  <si>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</si>
  <si>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</si>
  <si>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</si>
  <si>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</si>
  <si>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</si>
  <si>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</si>
  <si>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</si>
  <si>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</si>
  <si>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</si>
  <si>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</si>
  <si>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</si>
  <si>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</si>
  <si>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</si>
  <si>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</si>
  <si>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</si>
  <si>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</si>
  <si>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</si>
  <si>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</si>
  <si>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</si>
  <si>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</si>
  <si>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</si>
  <si>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</si>
  <si>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</si>
  <si>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</si>
  <si>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</si>
  <si>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</si>
  <si>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</si>
  <si>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</si>
  <si>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</si>
  <si>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</si>
  <si>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</si>
  <si>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</si>
  <si>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</si>
  <si>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</si>
  <si>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</si>
  <si>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</si>
  <si>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</si>
  <si>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</si>
  <si>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</si>
  <si>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</si>
  <si>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</si>
  <si>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</si>
  <si>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</si>
  <si>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</si>
  <si>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</si>
  <si>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</si>
  <si>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</si>
  <si>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</si>
  <si>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</si>
  <si>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</si>
  <si>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</si>
  <si>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</si>
  <si>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</si>
  <si>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</si>
  <si>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</si>
  <si>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</si>
  <si>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</si>
  <si>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</si>
  <si>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</si>
  <si>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</si>
  <si>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</si>
  <si>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</si>
  <si>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</si>
  <si>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</si>
  <si>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</si>
  <si>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</si>
  <si>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</si>
  <si>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</si>
  <si>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</si>
  <si>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</si>
  <si>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</si>
  <si>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</si>
  <si>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</si>
  <si>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</si>
  <si>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</si>
  <si>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</si>
  <si>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</si>
  <si>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</si>
  <si>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</si>
  <si>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</si>
  <si>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</si>
  <si>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</si>
  <si>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</si>
  <si>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</si>
  <si>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</si>
  <si>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</si>
  <si>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</si>
  <si>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</si>
  <si>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</si>
  <si>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</si>
  <si>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</si>
  <si>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</si>
  <si>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</si>
  <si>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</si>
  <si>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</si>
  <si>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</si>
  <si>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</si>
  <si>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</si>
  <si>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</si>
  <si>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</si>
  <si>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</si>
  <si>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</si>
  <si>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</si>
  <si>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</si>
  <si>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</si>
  <si>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</si>
  <si>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</si>
  <si>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</si>
  <si>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</si>
  <si>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</si>
  <si>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</si>
  <si>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</si>
  <si>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</si>
  <si>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</si>
  <si>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</si>
  <si>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</si>
  <si>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</si>
  <si>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</si>
  <si>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</si>
  <si>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</si>
  <si>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</si>
  <si>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</si>
  <si>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</si>
  <si>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</si>
  <si>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</si>
  <si>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</si>
  <si>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</si>
  <si>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</si>
  <si>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</si>
  <si>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</si>
  <si>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</si>
  <si>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</si>
  <si>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</si>
  <si>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</si>
  <si>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</si>
  <si>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</si>
  <si>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</si>
  <si>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</si>
  <si>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</si>
  <si>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</si>
  <si>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</si>
  <si>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</si>
  <si>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</si>
  <si>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</si>
  <si>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</si>
  <si>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</si>
  <si>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</si>
  <si>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</si>
  <si>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</si>
  <si>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</si>
  <si>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</si>
  <si>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</si>
  <si>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</si>
  <si>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</si>
  <si>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</si>
  <si>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</si>
  <si>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</si>
  <si>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</si>
  <si>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</si>
  <si>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</si>
  <si>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</si>
  <si>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</si>
  <si>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</si>
  <si>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</si>
  <si>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</si>
  <si>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</si>
  <si>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</si>
  <si>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</si>
  <si>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</si>
  <si>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</si>
  <si>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</si>
  <si>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</si>
  <si>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</si>
  <si>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</si>
  <si>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</si>
  <si>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</si>
  <si>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</si>
  <si>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</si>
  <si>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</si>
  <si>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</si>
  <si>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</si>
  <si>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</si>
  <si>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</si>
  <si>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</si>
  <si>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</si>
  <si>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</si>
  <si>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</si>
  <si>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</si>
  <si>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</si>
  <si>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</si>
  <si>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</si>
  <si>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</si>
  <si>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</si>
  <si>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</si>
  <si>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</si>
  <si>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</si>
  <si>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</si>
  <si>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</si>
  <si>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</si>
  <si>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</si>
  <si>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</si>
  <si>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</si>
  <si>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</si>
  <si>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</si>
  <si>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</si>
  <si>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</si>
  <si>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</si>
  <si>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</si>
  <si>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</si>
  <si>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</si>
  <si>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</si>
  <si>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</si>
  <si>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</si>
  <si>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</si>
  <si>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</si>
  <si>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</si>
  <si>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</si>
  <si>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</si>
  <si>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</si>
  <si>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</si>
  <si>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</si>
  <si>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</si>
  <si>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</si>
  <si>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</si>
  <si>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</si>
  <si>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</si>
  <si>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</si>
  <si>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</si>
  <si>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</si>
  <si>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</si>
  <si>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</si>
  <si>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</si>
  <si>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</si>
  <si>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</si>
  <si>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</si>
  <si>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</si>
  <si>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</si>
  <si>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</si>
  <si>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</si>
  <si>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</si>
  <si>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</si>
  <si>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</si>
  <si>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</si>
  <si>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</si>
  <si>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</si>
  <si>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</si>
  <si>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</si>
  <si>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</si>
  <si>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</si>
  <si>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</si>
  <si>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</si>
  <si>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</si>
  <si>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</si>
  <si>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</si>
  <si>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</si>
  <si>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</si>
  <si>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</si>
  <si>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</si>
  <si>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</si>
  <si>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</si>
  <si>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</si>
  <si>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</si>
  <si>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</si>
  <si>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</si>
  <si>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</si>
  <si>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</si>
  <si>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</si>
  <si>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</si>
  <si>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</si>
  <si>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</si>
  <si>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</si>
  <si>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</si>
  <si>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</si>
  <si>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</si>
  <si>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</si>
  <si>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</si>
  <si>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</si>
  <si>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</si>
  <si>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</si>
  <si>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</si>
  <si>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</si>
  <si>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</si>
  <si>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</si>
  <si>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</si>
  <si>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</si>
  <si>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</si>
  <si>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</si>
  <si>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</si>
  <si>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</si>
  <si>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</si>
  <si>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</si>
  <si>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</si>
  <si>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</si>
  <si>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</si>
  <si>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</si>
  <si>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</si>
  <si>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</si>
  <si>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</si>
  <si>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</si>
  <si>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</si>
  <si>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</si>
  <si>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</si>
  <si>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</si>
  <si>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</si>
  <si>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</si>
  <si>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</si>
  <si>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</si>
  <si>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</si>
  <si>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</si>
  <si>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</si>
  <si>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</si>
  <si>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</si>
  <si>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</si>
  <si>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</si>
  <si>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</si>
  <si>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</si>
  <si>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</si>
  <si>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</si>
  <si>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</si>
  <si>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</si>
  <si>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</si>
  <si>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</si>
  <si>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</si>
  <si>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</si>
  <si>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</si>
  <si>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</si>
  <si>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</si>
  <si>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</si>
  <si>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</si>
  <si>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</si>
  <si>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</si>
  <si>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</si>
  <si>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</si>
  <si>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</si>
  <si>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</si>
  <si>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</si>
  <si>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</si>
  <si>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</si>
  <si>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</si>
  <si>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</si>
  <si>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</si>
  <si>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</si>
  <si>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</si>
  <si>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</si>
  <si>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</si>
  <si>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</si>
  <si>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</si>
  <si>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</si>
  <si>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</si>
  <si>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</si>
  <si>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</si>
  <si>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</si>
  <si>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</si>
  <si>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</si>
  <si>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</si>
  <si>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</si>
  <si>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</si>
  <si>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</si>
  <si>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</si>
  <si>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</si>
  <si>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</si>
  <si>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</si>
  <si>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</si>
  <si>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</si>
  <si>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</si>
  <si>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</si>
  <si>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</si>
  <si>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</si>
  <si>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</si>
  <si>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</si>
  <si>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</si>
  <si>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</si>
  <si>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</si>
  <si>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</si>
  <si>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</si>
  <si>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</si>
  <si>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</si>
  <si>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</si>
  <si>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</si>
  <si>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</si>
  <si>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</si>
  <si>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</si>
  <si>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</si>
  <si>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</si>
  <si>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</si>
  <si>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</si>
  <si>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</si>
  <si>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</si>
  <si>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</si>
  <si>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</si>
  <si>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</si>
  <si>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</si>
  <si>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</si>
  <si>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</si>
  <si>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</si>
  <si>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</si>
  <si>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</si>
  <si>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</si>
  <si>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</si>
  <si>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</si>
  <si>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</si>
  <si>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</si>
  <si>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</si>
  <si>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</si>
  <si>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</si>
  <si>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</si>
  <si>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</si>
  <si>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</si>
  <si>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</si>
  <si>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</si>
  <si>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</si>
  <si>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</si>
  <si>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</si>
  <si>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</si>
  <si>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</si>
  <si>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</si>
  <si>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</si>
  <si>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</si>
  <si>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</si>
  <si>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</si>
  <si>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</si>
  <si>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</si>
  <si>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</si>
  <si>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</si>
  <si>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</si>
  <si>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</si>
  <si>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</si>
  <si>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</si>
  <si>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</si>
  <si>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</si>
  <si>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</si>
  <si>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</si>
  <si>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</si>
  <si>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</si>
  <si>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</si>
  <si>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</si>
  <si>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</si>
  <si>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</si>
  <si>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</si>
  <si>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</si>
  <si>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</si>
  <si>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</si>
  <si>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</si>
  <si>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</si>
  <si>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</si>
  <si>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</si>
  <si>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</si>
  <si>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</si>
  <si>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</si>
  <si>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</si>
  <si>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</si>
  <si>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</si>
  <si>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</si>
  <si>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</si>
  <si>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</si>
  <si>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</si>
  <si>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</si>
  <si>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</si>
  <si>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</si>
  <si>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</si>
  <si>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</si>
  <si>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</si>
  <si>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</si>
  <si>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</si>
  <si>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</si>
  <si>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</si>
  <si>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</si>
  <si>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</si>
  <si>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</si>
  <si>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</si>
  <si>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</si>
  <si>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</si>
  <si>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</si>
  <si>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</si>
  <si>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</si>
  <si>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</si>
  <si>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</si>
  <si>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</si>
  <si>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</si>
  <si>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</si>
  <si>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</si>
  <si>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</si>
  <si>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</si>
  <si>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</si>
  <si>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</si>
  <si>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</si>
  <si>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</si>
  <si>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</si>
  <si>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</si>
  <si>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</si>
  <si>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</si>
  <si>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</si>
  <si>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</si>
  <si>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</si>
  <si>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</si>
  <si>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</si>
  <si>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</si>
  <si>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</si>
  <si>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</si>
  <si>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</si>
  <si>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</si>
  <si>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</si>
  <si>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</si>
  <si>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</si>
  <si>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</si>
  <si>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</si>
  <si>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</si>
  <si>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</si>
  <si>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</si>
  <si>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</si>
  <si>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</si>
  <si>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</si>
  <si>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</si>
  <si>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</si>
  <si>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</si>
  <si>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</si>
  <si>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</si>
  <si>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</si>
  <si>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</si>
  <si>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</si>
  <si>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</si>
  <si>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</si>
  <si>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</si>
  <si>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</si>
  <si>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</si>
  <si>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</si>
  <si>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</si>
  <si>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</si>
  <si>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</si>
  <si>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</si>
  <si>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</si>
  <si>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</si>
  <si>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</si>
  <si>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</si>
  <si>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</si>
  <si>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</si>
  <si>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</si>
  <si>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</si>
  <si>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</si>
  <si>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</si>
  <si>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</si>
  <si>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</si>
  <si>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</si>
  <si>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</si>
  <si>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</si>
  <si>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</si>
  <si>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</si>
  <si>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</si>
  <si>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</si>
  <si>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</si>
  <si>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</si>
  <si>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</si>
  <si>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</si>
  <si>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</si>
  <si>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</si>
  <si>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</si>
  <si>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</si>
  <si>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</si>
  <si>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</si>
  <si>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</si>
  <si>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</si>
  <si>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</si>
  <si>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</si>
  <si>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</si>
  <si>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</si>
  <si>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</si>
  <si>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</si>
  <si>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</si>
  <si>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</si>
  <si>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</si>
  <si>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</si>
  <si>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</si>
  <si>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</si>
  <si>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</si>
  <si>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</si>
  <si>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</si>
  <si>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</si>
  <si>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</si>
  <si>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</si>
  <si>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</si>
  <si>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</si>
  <si>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</si>
  <si>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</si>
  <si>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</si>
  <si>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</si>
  <si>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</si>
  <si>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</si>
  <si>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</si>
  <si>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</si>
  <si>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</si>
  <si>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</si>
  <si>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</si>
  <si>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</si>
  <si>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</si>
  <si>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</si>
  <si>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</si>
  <si>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</si>
  <si>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</si>
  <si>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</si>
  <si>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</si>
  <si>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</si>
  <si>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</si>
  <si>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</si>
  <si>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</si>
  <si>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</si>
  <si>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</si>
  <si>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</si>
  <si>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</si>
  <si>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</si>
  <si>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</si>
  <si>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</si>
  <si>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</si>
  <si>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</si>
  <si>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</si>
  <si>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</si>
  <si>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</si>
  <si>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</si>
  <si>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</si>
  <si>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</si>
  <si>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</si>
  <si>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</si>
  <si>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</si>
  <si>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</si>
  <si>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</si>
  <si>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</si>
  <si>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</si>
  <si>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</si>
  <si>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</si>
  <si>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</si>
  <si>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</si>
  <si>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</si>
  <si>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</si>
  <si>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</si>
  <si>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</si>
  <si>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</si>
  <si>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</si>
  <si>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</si>
  <si>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</si>
  <si>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</si>
  <si>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</si>
  <si>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</si>
  <si>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</si>
  <si>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</si>
  <si>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</si>
  <si>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</si>
  <si>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</si>
  <si>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</si>
  <si>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</si>
  <si>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</si>
  <si>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</si>
  <si>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</si>
  <si>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</si>
  <si>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</si>
  <si>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</si>
  <si>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</si>
  <si>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</si>
  <si>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</si>
  <si>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</si>
  <si>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</si>
  <si>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</si>
  <si>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</si>
  <si>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</si>
  <si>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</si>
  <si>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</si>
  <si>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</si>
  <si>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</si>
  <si>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</si>
  <si>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</si>
  <si>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</si>
  <si>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</si>
  <si>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</si>
  <si>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</si>
  <si>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</si>
  <si>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</si>
  <si>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</si>
  <si>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</si>
  <si>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</si>
  <si>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</si>
  <si>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</si>
  <si>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</si>
  <si>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</si>
  <si>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</si>
  <si>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</si>
  <si>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</si>
  <si>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</si>
  <si>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</si>
  <si>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</si>
  <si>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</si>
  <si>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</si>
  <si>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</si>
  <si>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</si>
  <si>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</si>
  <si>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</si>
  <si>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</si>
  <si>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</si>
  <si>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</si>
  <si>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</si>
  <si>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</si>
  <si>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</si>
  <si>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</si>
  <si>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</si>
  <si>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</si>
  <si>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</si>
  <si>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</si>
  <si>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</si>
  <si>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</si>
  <si>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</si>
  <si>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</si>
  <si>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</si>
  <si>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</si>
  <si>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</si>
  <si>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</si>
  <si>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</si>
  <si>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</si>
  <si>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</si>
  <si>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</si>
  <si>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</si>
  <si>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</si>
  <si>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</si>
  <si>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</si>
  <si>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</si>
  <si>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</si>
  <si>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</si>
  <si>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</si>
  <si>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</si>
  <si>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</si>
  <si>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</si>
  <si>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</si>
  <si>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</si>
  <si>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</si>
  <si>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</si>
  <si>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</si>
  <si>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</si>
  <si>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</si>
  <si>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</si>
  <si>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</si>
  <si>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</si>
  <si>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</si>
  <si>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</si>
  <si>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</si>
  <si>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</si>
  <si>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</si>
  <si>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</si>
  <si>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</si>
  <si>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</si>
  <si>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</si>
  <si>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</si>
  <si>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</si>
  <si>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</si>
  <si>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</si>
  <si>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</si>
  <si>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</si>
  <si>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</si>
  <si>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</si>
  <si>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</si>
  <si>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</si>
  <si>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</si>
  <si>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</si>
  <si>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</si>
  <si>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</si>
  <si>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</si>
  <si>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</si>
  <si>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</si>
  <si>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</si>
  <si>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</si>
  <si>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</si>
  <si>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</si>
  <si>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</si>
  <si>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</si>
  <si>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</si>
  <si>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</si>
  <si>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</si>
  <si>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</si>
  <si>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</si>
  <si>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</si>
  <si>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</si>
  <si>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</si>
  <si>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</si>
  <si>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</si>
  <si>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</si>
  <si>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</si>
  <si>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</si>
  <si>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</si>
  <si>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</si>
  <si>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</si>
  <si>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</si>
  <si>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</si>
  <si>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</si>
  <si>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</si>
  <si>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</si>
  <si>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</si>
  <si>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</si>
  <si>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</si>
  <si>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</si>
  <si>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</si>
  <si>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</si>
  <si>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</si>
  <si>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</si>
  <si>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</si>
  <si>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</si>
  <si>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</si>
  <si>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</si>
  <si>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</si>
  <si>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</si>
  <si>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</si>
  <si>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</si>
  <si>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</si>
  <si>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</si>
  <si>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</si>
  <si>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</si>
  <si>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</si>
  <si>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</si>
  <si>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</si>
  <si>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</si>
  <si>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</si>
  <si>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</si>
  <si>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</si>
  <si>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</si>
  <si>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</si>
  <si>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</si>
  <si>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</si>
  <si>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</si>
  <si>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</si>
  <si>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</si>
  <si>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</si>
  <si>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</si>
  <si>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</si>
  <si>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</si>
  <si>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</si>
  <si>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</si>
  <si>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</si>
  <si>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</si>
  <si>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</si>
  <si>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</si>
  <si>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</si>
  <si>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</si>
  <si>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</si>
  <si>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</si>
  <si>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</si>
  <si>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</si>
  <si>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</si>
  <si>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</si>
  <si>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</si>
  <si>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</si>
  <si>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</si>
  <si>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</si>
  <si>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</si>
  <si>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</si>
  <si>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</si>
  <si>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</si>
  <si>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</si>
  <si>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</si>
  <si>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</si>
  <si>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</si>
  <si>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</si>
  <si>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</si>
  <si>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</si>
  <si>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</si>
  <si>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</si>
  <si>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</si>
  <si>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</si>
  <si>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</si>
  <si>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</si>
  <si>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</si>
  <si>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</si>
  <si>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</si>
  <si>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</si>
  <si>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</si>
  <si>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</si>
  <si>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</si>
  <si>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</si>
  <si>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</si>
  <si>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</si>
  <si>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</si>
  <si>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</si>
  <si>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</si>
  <si>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</si>
  <si>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</si>
  <si>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</si>
  <si>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</si>
  <si>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</si>
  <si>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</si>
  <si>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</si>
  <si>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</si>
  <si>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</si>
  <si>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</si>
  <si>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</si>
  <si>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</si>
  <si>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</si>
  <si>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</si>
  <si>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</si>
  <si>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</si>
  <si>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</si>
  <si>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</si>
  <si>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</si>
  <si>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</si>
  <si>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</si>
  <si>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</si>
  <si>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</si>
  <si>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</si>
  <si>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</si>
  <si>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</si>
  <si>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</si>
  <si>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</si>
  <si>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</si>
  <si>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</si>
  <si>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</si>
  <si>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</si>
  <si>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</si>
  <si>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</si>
  <si>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</si>
  <si>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</si>
  <si>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</si>
  <si>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</si>
  <si>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</si>
  <si>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</si>
  <si>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</si>
  <si>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</si>
  <si>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</si>
  <si>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</si>
  <si>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</si>
  <si>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</si>
  <si>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</si>
  <si>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</si>
  <si>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</si>
  <si>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</si>
  <si>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</si>
  <si>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</si>
  <si>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</si>
  <si>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</si>
  <si>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</si>
  <si>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</si>
  <si>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</si>
  <si>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</si>
  <si>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</si>
  <si>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</si>
  <si>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</si>
  <si>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</si>
  <si>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</si>
  <si>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</si>
  <si>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</si>
  <si>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</si>
  <si>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</si>
  <si>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</si>
  <si>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</si>
  <si>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</si>
  <si>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</si>
  <si>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</si>
  <si>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</si>
  <si>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</si>
  <si>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</si>
  <si>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</si>
  <si>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</si>
  <si>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</si>
  <si>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</si>
  <si>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</si>
  <si>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</si>
  <si>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</si>
  <si>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</si>
  <si>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</si>
  <si>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</si>
  <si>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</si>
  <si>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</si>
  <si>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</si>
  <si>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</si>
  <si>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</si>
  <si>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</si>
  <si>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</si>
  <si>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</si>
  <si>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</si>
  <si>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</si>
  <si>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</si>
  <si>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</si>
  <si>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</si>
  <si>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</si>
  <si>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</si>
  <si>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</si>
  <si>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</si>
  <si>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</si>
  <si>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</si>
  <si>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</si>
  <si>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</si>
  <si>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</si>
  <si>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</si>
  <si>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</si>
  <si>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</si>
  <si>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</si>
  <si>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</si>
  <si>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</si>
  <si>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</si>
  <si>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</si>
  <si>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</si>
  <si>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</si>
  <si>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</si>
  <si>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</si>
  <si>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</si>
  <si>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</si>
  <si>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</si>
  <si>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</si>
  <si>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</si>
  <si>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</si>
  <si>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</si>
  <si>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</si>
  <si>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</si>
  <si>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</si>
  <si>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</si>
  <si>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</si>
  <si>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</si>
  <si>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</si>
  <si>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</si>
  <si>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</si>
  <si>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</si>
  <si>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</si>
  <si>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</si>
  <si>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</si>
  <si>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</si>
  <si>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</si>
  <si>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</si>
  <si>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</si>
  <si>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</si>
  <si>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</si>
  <si>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</si>
  <si>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</si>
  <si>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</si>
  <si>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</si>
  <si>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</si>
  <si>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</si>
  <si>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</si>
  <si>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</si>
  <si>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</si>
  <si>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</si>
  <si>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</si>
  <si>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</si>
  <si>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</si>
  <si>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</si>
  <si>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</si>
  <si>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</si>
  <si>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</si>
  <si>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</si>
  <si>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</si>
  <si>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</si>
  <si>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</si>
  <si>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</si>
  <si>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</si>
  <si>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</si>
  <si>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</si>
  <si>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</si>
  <si>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</si>
  <si>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</si>
  <si>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</si>
  <si>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</si>
  <si>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</si>
  <si>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</si>
  <si>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</si>
  <si>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</si>
  <si>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</si>
  <si>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</si>
  <si>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</si>
  <si>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</si>
  <si>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</si>
  <si>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</si>
  <si>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</si>
  <si>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</si>
  <si>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</si>
  <si>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</si>
  <si>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</si>
  <si>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</si>
  <si>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</si>
  <si>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</si>
  <si>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</si>
  <si>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</si>
  <si>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</si>
  <si>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</si>
  <si>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</si>
  <si>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</si>
  <si>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</si>
  <si>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</si>
  <si>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</si>
  <si>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</si>
  <si>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</si>
  <si>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</si>
  <si>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</si>
  <si>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</si>
  <si>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</si>
  <si>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</si>
  <si>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</si>
  <si>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</si>
  <si>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</si>
  <si>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</si>
  <si>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</si>
  <si>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</si>
  <si>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</si>
  <si>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</si>
  <si>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</si>
  <si>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</si>
  <si>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</si>
  <si>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</si>
  <si>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</si>
  <si>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</si>
  <si>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</si>
  <si>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</si>
  <si>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</si>
  <si>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</si>
  <si>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</si>
  <si>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</si>
  <si>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</si>
  <si>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</si>
  <si>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</si>
  <si>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</si>
  <si>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</si>
  <si>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</si>
  <si>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</si>
  <si>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</si>
  <si>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</si>
  <si>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</si>
  <si>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</si>
  <si>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</si>
  <si>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</si>
  <si>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</si>
  <si>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</si>
  <si>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</si>
  <si>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</si>
  <si>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</si>
  <si>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</si>
  <si>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</si>
  <si>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</si>
  <si>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</si>
  <si>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</si>
  <si>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</si>
  <si>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</si>
  <si>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</si>
  <si>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</si>
  <si>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</si>
  <si>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</si>
  <si>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</si>
  <si>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</si>
  <si>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</si>
  <si>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</si>
  <si>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</si>
  <si>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</si>
  <si>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</si>
  <si>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</si>
  <si>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</si>
  <si>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</si>
  <si>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</si>
  <si>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</si>
  <si>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</si>
  <si>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</si>
  <si>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</si>
  <si>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</si>
  <si>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</si>
  <si>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</si>
  <si>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</si>
  <si>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</si>
  <si>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</si>
  <si>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</si>
  <si>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</si>
  <si>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</si>
  <si>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</si>
  <si>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</si>
  <si>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</si>
  <si>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</si>
  <si>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</si>
  <si>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</si>
  <si>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</si>
  <si>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</si>
  <si>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</si>
  <si>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</si>
  <si>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</si>
  <si>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</si>
  <si>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</si>
  <si>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</si>
  <si>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</si>
  <si>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</si>
  <si>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</si>
  <si>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</si>
  <si>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</si>
  <si>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</si>
  <si>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</si>
  <si>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</si>
  <si>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</si>
  <si>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</si>
  <si>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</si>
  <si>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</si>
  <si>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</si>
  <si>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</si>
  <si>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</si>
  <si>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</si>
  <si>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</si>
  <si>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</si>
  <si>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</si>
  <si>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</si>
  <si>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</si>
  <si>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</si>
  <si>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</si>
  <si>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</si>
  <si>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</si>
  <si>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</si>
  <si>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</si>
  <si>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</si>
  <si>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</si>
  <si>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</si>
  <si>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</si>
  <si>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</si>
  <si>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</si>
  <si>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</si>
  <si>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</si>
  <si>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</si>
  <si>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</si>
  <si>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</si>
  <si>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</si>
  <si>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</si>
  <si>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</si>
  <si>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</si>
  <si>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</si>
  <si>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</si>
  <si>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</si>
  <si>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</si>
  <si>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</si>
  <si>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</si>
  <si>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</si>
  <si>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</si>
  <si>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</si>
  <si>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</si>
  <si>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</si>
  <si>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</si>
  <si>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</si>
  <si>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</si>
  <si>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</si>
  <si>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</si>
  <si>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</si>
  <si>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</si>
  <si>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</si>
  <si>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</si>
  <si>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</si>
  <si>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</si>
  <si>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</si>
  <si>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</si>
  <si>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</si>
  <si>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</si>
  <si>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</si>
  <si>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</si>
  <si>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</si>
  <si>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</si>
  <si>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</si>
  <si>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</si>
  <si>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</si>
  <si>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</si>
  <si>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</si>
  <si>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</si>
  <si>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</si>
  <si>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</si>
  <si>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</si>
  <si>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</si>
  <si>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</si>
  <si>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</si>
  <si>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</si>
  <si>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</si>
  <si>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</si>
  <si>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</si>
  <si>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</si>
  <si>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</si>
  <si>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</si>
  <si>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</si>
  <si>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</si>
  <si>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</si>
  <si>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</si>
  <si>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</si>
  <si>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</si>
  <si>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</si>
  <si>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</si>
  <si>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</si>
  <si>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</si>
  <si>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</si>
  <si>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</si>
  <si>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</si>
  <si>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</si>
  <si>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</si>
  <si>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</si>
  <si>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</si>
  <si>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</si>
  <si>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</si>
  <si>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</si>
  <si>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</si>
  <si>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</si>
  <si>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</si>
  <si>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</si>
  <si>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</si>
  <si>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</si>
  <si>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</si>
  <si>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</si>
  <si>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</si>
  <si>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</si>
  <si>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</si>
  <si>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</si>
  <si>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</si>
  <si>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</si>
  <si>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</si>
  <si>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</si>
  <si>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</si>
  <si>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</si>
  <si>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</si>
  <si>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</si>
  <si>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</si>
  <si>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</si>
  <si>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</si>
  <si>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</si>
  <si>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</si>
  <si>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</si>
  <si>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</si>
  <si>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</si>
  <si>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</si>
  <si>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</si>
  <si>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</si>
  <si>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</si>
  <si>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</si>
  <si>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</si>
  <si>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</si>
  <si>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</si>
  <si>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</si>
  <si>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</si>
  <si>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</si>
  <si>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</si>
  <si>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</si>
  <si>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</si>
  <si>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</si>
  <si>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</si>
  <si>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</si>
  <si>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</si>
  <si>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</si>
  <si>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</si>
  <si>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</si>
  <si>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</si>
  <si>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</si>
  <si>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</si>
  <si>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</si>
  <si>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</si>
  <si>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</si>
  <si>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</si>
  <si>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</si>
  <si>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</si>
  <si>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</si>
  <si>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</si>
  <si>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</si>
  <si>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</si>
  <si>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</si>
  <si>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</si>
  <si>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</si>
  <si>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</si>
  <si>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</si>
  <si>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</si>
  <si>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</si>
  <si>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</si>
  <si>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</si>
  <si>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</si>
  <si>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</si>
  <si>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</si>
  <si>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</si>
  <si>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</si>
  <si>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</si>
  <si>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</si>
  <si>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</si>
  <si>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</si>
  <si>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</si>
  <si>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</si>
  <si>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</si>
  <si>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</si>
  <si>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</si>
  <si>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</si>
  <si>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</si>
  <si>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</si>
  <si>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</si>
  <si>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</si>
  <si>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</si>
  <si>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</si>
  <si>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</si>
  <si>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</si>
  <si>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</si>
  <si>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</si>
  <si>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</si>
  <si>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</si>
  <si>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</si>
  <si>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</si>
  <si>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</si>
  <si>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</si>
  <si>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</si>
  <si>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</si>
  <si>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</si>
  <si>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</si>
  <si>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</si>
  <si>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</si>
  <si>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</si>
  <si>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</si>
  <si>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</si>
  <si>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</si>
  <si>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</si>
  <si>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</si>
  <si>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</si>
  <si>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</si>
  <si>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</si>
  <si>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</si>
  <si>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</si>
  <si>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</si>
  <si>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</si>
  <si>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</si>
  <si>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</si>
  <si>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</si>
  <si>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</si>
  <si>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</si>
  <si>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</si>
  <si>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</si>
  <si>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</si>
  <si>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</si>
  <si>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</si>
  <si>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</si>
  <si>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</si>
  <si>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</si>
  <si>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</si>
  <si>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</si>
  <si>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</si>
  <si>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</si>
  <si>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</si>
  <si>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</si>
  <si>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</si>
  <si>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</si>
  <si>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</si>
  <si>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</si>
  <si>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</si>
  <si>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</si>
  <si>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</si>
  <si>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</si>
  <si>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</si>
  <si>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</si>
  <si>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</si>
  <si>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</si>
  <si>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</si>
  <si>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</si>
  <si>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</si>
  <si>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</si>
  <si>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</si>
  <si>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</si>
  <si>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</si>
  <si>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</si>
  <si>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</si>
  <si>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</si>
  <si>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</si>
  <si>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</si>
  <si>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</si>
  <si>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</si>
  <si>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</si>
  <si>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</si>
  <si>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</si>
  <si>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</si>
  <si>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</si>
  <si>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</si>
  <si>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</si>
  <si>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</si>
  <si>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</si>
  <si>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</si>
  <si>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</si>
  <si>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</si>
  <si>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</si>
  <si>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</si>
  <si>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</si>
  <si>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</si>
  <si>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</si>
  <si>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</si>
  <si>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</si>
  <si>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</si>
  <si>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</si>
  <si>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</si>
  <si>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</si>
  <si>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</si>
  <si>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</si>
  <si>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</si>
  <si>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</si>
  <si>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</si>
  <si>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</si>
  <si>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</si>
  <si>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</si>
  <si>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</si>
  <si>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</si>
  <si>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</si>
  <si>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</si>
  <si>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</si>
  <si>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</si>
  <si>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</si>
  <si>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</si>
  <si>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</si>
  <si>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</si>
  <si>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</si>
  <si>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</si>
  <si>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</si>
  <si>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</si>
  <si>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</si>
  <si>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</si>
  <si>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</si>
  <si>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</si>
  <si>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</si>
  <si>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</si>
  <si>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</si>
  <si>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</si>
  <si>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</si>
  <si>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</si>
  <si>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</si>
  <si>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</si>
  <si>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</si>
  <si>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</si>
  <si>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</si>
  <si>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</si>
  <si>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</si>
  <si>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</si>
  <si>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</si>
  <si>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</si>
  <si>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</si>
  <si>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</si>
  <si>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</si>
  <si>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</si>
  <si>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</si>
  <si>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</si>
  <si>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</si>
  <si>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</si>
  <si>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</si>
  <si>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</si>
  <si>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</si>
  <si>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</si>
  <si>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</si>
  <si>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</si>
  <si>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</si>
  <si>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</si>
  <si>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</si>
  <si>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</si>
  <si>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</si>
  <si>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</si>
  <si>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</si>
  <si>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</si>
  <si>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</si>
  <si>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</si>
  <si>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</si>
  <si>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</si>
  <si>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</si>
  <si>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</si>
  <si>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</si>
  <si>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</si>
  <si>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</si>
  <si>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</si>
  <si>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</si>
  <si>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</si>
  <si>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</si>
  <si>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</si>
  <si>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</si>
  <si>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</si>
  <si>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</si>
  <si>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</si>
  <si>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</si>
  <si>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</si>
  <si>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</si>
  <si>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</si>
  <si>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</si>
  <si>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</si>
  <si>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</si>
  <si>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</si>
  <si>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</si>
  <si>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</si>
  <si>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</si>
  <si>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</si>
  <si>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</si>
  <si>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</si>
  <si>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</si>
  <si>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</si>
  <si>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</si>
  <si>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</si>
  <si>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</si>
  <si>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</si>
  <si>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</si>
  <si>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</si>
  <si>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</si>
  <si>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</si>
  <si>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</si>
  <si>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</si>
  <si>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</si>
  <si>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</si>
  <si>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</si>
  <si>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</si>
  <si>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</si>
  <si>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</si>
  <si>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</si>
  <si>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</si>
  <si>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</si>
  <si>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</si>
  <si>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</si>
  <si>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</si>
  <si>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</si>
  <si>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</si>
  <si>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</si>
  <si>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</si>
  <si>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</si>
  <si>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</si>
  <si>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</si>
  <si>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</si>
  <si>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</si>
  <si>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</si>
  <si>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</si>
  <si>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</si>
  <si>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</si>
  <si>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</si>
  <si>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</si>
  <si>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</si>
  <si>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</si>
  <si>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</si>
  <si>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</si>
  <si>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</si>
  <si>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</si>
  <si>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</si>
  <si>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</si>
  <si>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</si>
  <si>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</si>
  <si>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</si>
  <si>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</si>
  <si>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</si>
  <si>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</si>
  <si>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</si>
  <si>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</si>
  <si>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</si>
  <si>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</si>
  <si>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</si>
  <si>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</si>
  <si>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</si>
  <si>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</si>
  <si>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</si>
  <si>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</si>
  <si>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</si>
  <si>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</si>
  <si>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</si>
  <si>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</si>
  <si>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</si>
  <si>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</si>
  <si>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</si>
  <si>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</si>
  <si>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</si>
  <si>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</si>
  <si>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</si>
  <si>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</si>
  <si>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</si>
  <si>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</si>
  <si>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</si>
  <si>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</si>
  <si>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</si>
  <si>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</si>
  <si>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</si>
  <si>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</si>
  <si>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</si>
  <si>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</si>
  <si>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</si>
  <si>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</si>
  <si>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</si>
  <si>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</si>
  <si>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</si>
  <si>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</si>
  <si>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</si>
  <si>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</si>
  <si>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</si>
  <si>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</si>
  <si>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</si>
  <si>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</si>
  <si>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</si>
  <si>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</si>
  <si>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</si>
  <si>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</si>
  <si>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</si>
  <si>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</si>
  <si>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</si>
  <si>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</si>
  <si>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</si>
  <si>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</si>
  <si>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</si>
  <si>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</si>
  <si>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</si>
  <si>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</si>
  <si>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</si>
  <si>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</si>
  <si>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</si>
  <si>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</si>
  <si>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</si>
  <si>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</si>
  <si>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</si>
  <si>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</si>
  <si>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</si>
  <si>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</si>
  <si>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</si>
  <si>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</si>
  <si>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</si>
  <si>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</si>
  <si>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</si>
  <si>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</si>
  <si>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</si>
  <si>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</si>
  <si>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</si>
  <si>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</si>
  <si>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</si>
  <si>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</si>
  <si>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</si>
  <si>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</si>
  <si>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</si>
  <si>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</si>
  <si>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</si>
  <si>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</si>
  <si>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</si>
  <si>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</si>
  <si>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</si>
  <si>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</si>
  <si>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</si>
  <si>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</si>
  <si>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</si>
  <si>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</si>
  <si>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</si>
  <si>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</si>
  <si>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</si>
  <si>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</si>
  <si>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</si>
  <si>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</si>
  <si>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</si>
  <si>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</si>
  <si>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</si>
  <si>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</si>
  <si>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</si>
  <si>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</si>
  <si>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</si>
  <si>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</si>
  <si>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</si>
  <si>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</si>
  <si>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</si>
  <si>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</si>
  <si>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</si>
  <si>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</si>
  <si>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</si>
  <si>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</si>
  <si>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</si>
  <si>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</si>
  <si>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</si>
  <si>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</si>
  <si>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</si>
  <si>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</si>
  <si>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</si>
  <si>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</si>
  <si>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</si>
  <si>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</si>
  <si>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</si>
  <si>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</si>
  <si>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</si>
  <si>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</si>
  <si>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</si>
  <si>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</si>
  <si>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</si>
  <si>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</si>
  <si>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</si>
  <si>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</si>
  <si>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</si>
  <si>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</si>
  <si>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</si>
  <si>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</si>
  <si>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</si>
  <si>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</si>
  <si>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</si>
  <si>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</si>
  <si>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</si>
  <si>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</si>
  <si>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</si>
  <si>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</si>
  <si>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</si>
  <si>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</si>
  <si>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</si>
  <si>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</si>
  <si>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</si>
  <si>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</si>
  <si>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</si>
  <si>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</si>
  <si>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</si>
  <si>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</si>
  <si>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</si>
  <si>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</si>
  <si>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</si>
  <si>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</si>
  <si>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</si>
  <si>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</si>
  <si>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</si>
  <si>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</si>
  <si>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</si>
  <si>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</si>
  <si>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</si>
  <si>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</si>
  <si>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</si>
  <si>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</si>
  <si>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</si>
  <si>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</si>
  <si>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</si>
  <si>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</si>
  <si>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</si>
  <si>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</si>
  <si>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</si>
  <si>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</si>
  <si>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</si>
  <si>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</si>
  <si>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</si>
  <si>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</si>
  <si>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</si>
  <si>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</si>
  <si>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</si>
  <si>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</si>
  <si>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</si>
  <si>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</si>
  <si>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</si>
  <si>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</si>
  <si>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</si>
  <si>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</si>
  <si>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</si>
  <si>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</si>
  <si>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</si>
  <si>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</si>
  <si>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</si>
  <si>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</si>
  <si>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</si>
  <si>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</si>
  <si>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</si>
  <si>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</si>
  <si>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</si>
  <si>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</si>
  <si>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</si>
  <si>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</si>
  <si>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</si>
  <si>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</si>
  <si>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</si>
  <si>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</si>
  <si>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</si>
  <si>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</si>
  <si>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</si>
  <si>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</si>
  <si>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</si>
  <si>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</si>
  <si>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</si>
  <si>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</si>
  <si>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</si>
  <si>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</si>
  <si>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</si>
  <si>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</si>
  <si>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</si>
  <si>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</si>
  <si>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</si>
  <si>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</si>
  <si>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</si>
  <si>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</si>
  <si>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</si>
  <si>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</si>
  <si>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</si>
  <si>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</si>
  <si>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</si>
  <si>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</si>
  <si>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</si>
  <si>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</si>
  <si>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</si>
  <si>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</si>
  <si>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</si>
  <si>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</si>
  <si>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</si>
  <si>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</si>
  <si>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</si>
  <si>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</si>
  <si>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</si>
  <si>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</si>
  <si>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</si>
  <si>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</si>
  <si>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</si>
  <si>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</si>
  <si>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</si>
  <si>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</si>
  <si>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</si>
  <si>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</si>
  <si>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</si>
  <si>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</si>
  <si>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</si>
  <si>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</si>
  <si>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</si>
  <si>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</si>
  <si>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</si>
  <si>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</si>
  <si>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</si>
  <si>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</si>
  <si>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</si>
  <si>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</si>
  <si>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</si>
  <si>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</si>
  <si>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</si>
  <si>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</si>
  <si>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</si>
  <si>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</si>
  <si>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</si>
  <si>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</si>
  <si>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</si>
  <si>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</si>
  <si>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</si>
  <si>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</si>
  <si>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</si>
  <si>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</si>
  <si>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</si>
  <si>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</si>
  <si>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</si>
  <si>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</si>
  <si>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</si>
  <si>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</si>
  <si>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</si>
  <si>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</si>
  <si>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</si>
  <si>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</si>
  <si>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</si>
  <si>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</si>
  <si>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</si>
  <si>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</si>
  <si>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</si>
  <si>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</si>
  <si>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</si>
  <si>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</si>
  <si>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</si>
  <si>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</si>
  <si>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</si>
  <si>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</si>
  <si>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</si>
  <si>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</si>
  <si>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</si>
  <si>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</si>
  <si>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</si>
  <si>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</si>
  <si>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</si>
  <si>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</si>
  <si>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</si>
  <si>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</si>
  <si>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</si>
  <si>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</si>
  <si>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</si>
  <si>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</si>
  <si>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</si>
  <si>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</si>
  <si>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</si>
  <si>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</si>
  <si>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</si>
  <si>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</si>
  <si>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</si>
  <si>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</si>
  <si>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</si>
  <si>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</si>
  <si>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</si>
  <si>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</si>
  <si>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</si>
  <si>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</si>
  <si>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</si>
  <si>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</si>
  <si>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</si>
  <si>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</si>
  <si>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</si>
  <si>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</si>
  <si>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</si>
  <si>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</si>
  <si>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</si>
  <si>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</si>
  <si>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</si>
  <si>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</si>
  <si>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</si>
  <si>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</si>
  <si>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</si>
  <si>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</si>
  <si>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</si>
  <si>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</si>
  <si>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</si>
  <si>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</si>
  <si>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</si>
  <si>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</si>
  <si>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</si>
  <si>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</si>
  <si>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</si>
  <si>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</si>
  <si>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</si>
  <si>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</si>
  <si>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</si>
  <si>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</si>
  <si>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</si>
  <si>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</si>
  <si>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</si>
  <si>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</si>
  <si>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</si>
  <si>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</si>
  <si>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</si>
  <si>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</si>
  <si>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</si>
  <si>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</si>
  <si>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</si>
  <si>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</si>
  <si>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</si>
  <si>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</si>
  <si>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</si>
  <si>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</si>
  <si>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</si>
  <si>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</si>
  <si>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</si>
  <si>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</si>
  <si>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</si>
  <si>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</si>
  <si>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</si>
  <si>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</si>
  <si>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</si>
  <si>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</si>
  <si>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</si>
  <si>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</si>
  <si>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</si>
  <si>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</si>
  <si>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</si>
  <si>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</si>
  <si>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</si>
  <si>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</si>
  <si>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</si>
  <si>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</si>
  <si>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</si>
  <si>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</si>
  <si>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</si>
  <si>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</si>
  <si>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</si>
  <si>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</si>
  <si>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</si>
  <si>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</si>
  <si>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</si>
  <si>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</si>
  <si>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</si>
  <si>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</si>
  <si>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</si>
  <si>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</si>
  <si>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</si>
  <si>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</si>
  <si>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</si>
  <si>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</si>
  <si>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</si>
  <si>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</si>
  <si>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</si>
  <si>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</si>
  <si>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</si>
  <si>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</si>
  <si>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</si>
  <si>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</si>
  <si>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</si>
  <si>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</si>
  <si>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</si>
  <si>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</si>
  <si>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</si>
  <si>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</si>
  <si>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</si>
  <si>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</si>
  <si>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</si>
  <si>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</si>
  <si>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</si>
  <si>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</si>
  <si>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</si>
  <si>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</si>
  <si>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</si>
  <si>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</si>
  <si>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</si>
  <si>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</si>
  <si>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</si>
  <si>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</si>
  <si>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</si>
  <si>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</si>
  <si>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</si>
  <si>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</si>
  <si>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</si>
  <si>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</si>
  <si>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</si>
  <si>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</si>
  <si>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</si>
  <si>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</si>
  <si>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</si>
  <si>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</si>
  <si>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</si>
  <si>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</si>
  <si>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</si>
  <si>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</si>
  <si>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</si>
  <si>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</si>
  <si>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</si>
  <si>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</si>
  <si>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</si>
  <si>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</si>
  <si>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</si>
  <si>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</si>
  <si>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</si>
  <si>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</si>
  <si>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</si>
  <si>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</si>
  <si>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</si>
  <si>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</si>
  <si>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</si>
  <si>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</si>
  <si>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</si>
  <si>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</si>
  <si>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</si>
  <si>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</si>
  <si>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</si>
  <si>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</si>
  <si>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</si>
  <si>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</si>
  <si>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</si>
  <si>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</si>
  <si>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</si>
  <si>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</si>
  <si>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</si>
  <si>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</si>
  <si>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</si>
  <si>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</si>
  <si>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</si>
  <si>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</si>
  <si>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</si>
  <si>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</si>
  <si>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</si>
  <si>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</si>
  <si>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</si>
  <si>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</si>
  <si>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</si>
  <si>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</si>
  <si>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</si>
  <si>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</si>
  <si>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</si>
  <si>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</si>
  <si>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</si>
  <si>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</si>
  <si>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</si>
  <si>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</si>
  <si>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</si>
  <si>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</si>
  <si>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</si>
  <si>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</si>
  <si>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</si>
  <si>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</si>
  <si>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</si>
  <si>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</si>
  <si>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</si>
  <si>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</si>
  <si>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</si>
  <si>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</si>
  <si>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</si>
  <si>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</si>
  <si>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</si>
  <si>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</si>
  <si>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</si>
  <si>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</si>
  <si>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</si>
  <si>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</si>
  <si>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</si>
  <si>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</si>
  <si>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</si>
  <si>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</si>
  <si>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</si>
  <si>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</si>
  <si>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</si>
  <si>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</si>
  <si>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</si>
  <si>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</si>
  <si>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</si>
  <si>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</si>
  <si>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</si>
  <si>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</si>
  <si>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</si>
  <si>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</si>
  <si>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</si>
  <si>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</si>
  <si>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</si>
  <si>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</si>
  <si>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</si>
  <si>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</si>
  <si>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</si>
  <si>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</si>
  <si>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</si>
  <si>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</si>
  <si>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</si>
  <si>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</si>
  <si>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</si>
  <si>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</si>
  <si>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</si>
  <si>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</si>
  <si>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</si>
  <si>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</si>
  <si>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</si>
  <si>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</si>
  <si>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</si>
  <si>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</si>
  <si>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</si>
  <si>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</si>
  <si>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</si>
  <si>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</si>
  <si>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</si>
  <si>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</si>
  <si>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</si>
  <si>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</si>
  <si>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</si>
  <si>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</si>
  <si>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</si>
  <si>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</si>
  <si>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</si>
  <si>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</si>
  <si>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</si>
  <si>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</si>
  <si>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</si>
  <si>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</si>
  <si>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</si>
  <si>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</si>
  <si>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</si>
  <si>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</si>
  <si>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</si>
  <si>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</si>
  <si>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</si>
  <si>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</si>
  <si>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</si>
  <si>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</si>
  <si>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</si>
  <si>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</si>
  <si>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</si>
  <si>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</si>
  <si>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</si>
  <si>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</si>
  <si>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</si>
  <si>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</si>
  <si>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</si>
  <si>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</si>
  <si>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</si>
  <si>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</si>
  <si>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</si>
  <si>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</si>
  <si>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</si>
  <si>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</si>
  <si>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</si>
  <si>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</si>
  <si>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</si>
  <si>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</si>
  <si>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</si>
  <si>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</si>
  <si>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</si>
  <si>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</si>
  <si>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</si>
  <si>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</si>
  <si>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</si>
  <si>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</si>
  <si>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</si>
  <si>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</si>
  <si>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</si>
  <si>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</si>
  <si>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</si>
  <si>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</si>
  <si>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</si>
  <si>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</si>
  <si>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</si>
  <si>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</si>
  <si>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</si>
  <si>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</si>
  <si>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</si>
  <si>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</si>
  <si>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</si>
  <si>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</si>
  <si>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</si>
  <si>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</si>
  <si>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</si>
  <si>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</si>
  <si>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</si>
  <si>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</si>
  <si>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</si>
  <si>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</si>
  <si>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</si>
  <si>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</si>
  <si>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</si>
  <si>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</si>
  <si>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</si>
  <si>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</si>
  <si>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</si>
  <si>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</si>
  <si>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</si>
  <si>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</si>
  <si>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</si>
  <si>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</si>
  <si>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</si>
  <si>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</si>
  <si>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</si>
  <si>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</si>
  <si>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</si>
  <si>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</si>
  <si>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</si>
  <si>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</si>
  <si>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</si>
  <si>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</si>
  <si>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</si>
  <si>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</si>
  <si>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</si>
  <si>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</si>
  <si>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</si>
  <si>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</si>
  <si>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</si>
  <si>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</si>
  <si>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</si>
  <si>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</si>
  <si>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</si>
  <si>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</si>
  <si>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</si>
  <si>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</si>
  <si>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</si>
  <si>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</si>
  <si>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</si>
  <si>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</si>
  <si>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</si>
  <si>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</si>
  <si>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</si>
  <si>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</si>
  <si>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</si>
  <si>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</si>
  <si>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</si>
  <si>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</si>
  <si>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</si>
  <si>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</si>
  <si>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</si>
  <si>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</si>
  <si>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</si>
  <si>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</si>
  <si>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</si>
  <si>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</si>
  <si>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</si>
  <si>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</si>
  <si>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</si>
  <si>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</si>
  <si>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</si>
  <si>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</si>
  <si>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</si>
  <si>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</si>
  <si>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</si>
  <si>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</si>
  <si>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</si>
  <si>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</si>
  <si>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</si>
  <si>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</si>
  <si>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</si>
  <si>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</si>
  <si>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</si>
  <si>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</si>
  <si>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</si>
  <si>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</si>
  <si>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</si>
  <si>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</si>
  <si>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</si>
  <si>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</si>
  <si>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</si>
  <si>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</si>
  <si>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</si>
  <si>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</si>
  <si>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</si>
  <si>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</si>
  <si>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</si>
  <si>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</si>
  <si>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</si>
  <si>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</si>
  <si>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</si>
  <si>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</si>
  <si>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</si>
  <si>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</si>
  <si>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</si>
  <si>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</si>
  <si>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</si>
  <si>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</si>
  <si>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</si>
  <si>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</si>
  <si>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</si>
  <si>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</si>
  <si>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</si>
  <si>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</si>
  <si>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</si>
  <si>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</si>
  <si>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</si>
  <si>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</si>
  <si>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</si>
  <si>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</si>
  <si>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</si>
  <si>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</si>
  <si>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</si>
  <si>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</si>
  <si>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</si>
  <si>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</si>
  <si>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</si>
  <si>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</si>
  <si>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</si>
  <si>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</si>
  <si>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</si>
  <si>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</si>
  <si>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</si>
  <si>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</si>
  <si>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</si>
  <si>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</si>
  <si>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</si>
  <si>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</si>
  <si>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</si>
  <si>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</si>
  <si>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</si>
  <si>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</si>
  <si>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</si>
  <si>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</si>
  <si>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</si>
  <si>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</si>
  <si>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</si>
  <si>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</si>
  <si>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</si>
  <si>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</si>
  <si>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</si>
  <si>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</si>
  <si>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</si>
  <si>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</si>
  <si>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</si>
  <si>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</si>
  <si>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</si>
  <si>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</si>
  <si>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</si>
  <si>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</si>
  <si>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</si>
  <si>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</si>
  <si>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</si>
  <si>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</si>
  <si>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</si>
  <si>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</si>
  <si>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</si>
  <si>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</si>
  <si>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</si>
  <si>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</si>
  <si>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</si>
  <si>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</si>
  <si>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</si>
  <si>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</si>
  <si>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</si>
  <si>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</si>
  <si>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</si>
  <si>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</si>
  <si>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</si>
  <si>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</si>
  <si>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</si>
  <si>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</si>
  <si>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</si>
  <si>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</si>
  <si>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</si>
  <si>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</si>
  <si>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</si>
  <si>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</si>
  <si>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</si>
  <si>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</si>
  <si>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</si>
  <si>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</si>
  <si>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</si>
  <si>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</si>
  <si>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</si>
  <si>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</si>
  <si>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</si>
  <si>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</si>
  <si>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</si>
  <si>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</si>
  <si>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</si>
  <si>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</si>
  <si>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</si>
  <si>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</si>
  <si>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</si>
  <si>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</si>
  <si>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</si>
  <si>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</si>
  <si>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</si>
  <si>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</si>
  <si>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</si>
  <si>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</si>
  <si>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</si>
  <si>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</si>
  <si>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</si>
  <si>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</si>
  <si>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</si>
  <si>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</si>
  <si>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</si>
  <si>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</si>
  <si>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</si>
  <si>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</si>
  <si>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</si>
  <si>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</si>
  <si>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</si>
  <si>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</si>
  <si>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</si>
  <si>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</si>
  <si>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</si>
  <si>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</si>
  <si>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</si>
  <si>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</si>
  <si>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</si>
  <si>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</si>
  <si>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</si>
  <si>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</si>
  <si>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</si>
  <si>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</si>
  <si>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</si>
  <si>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</si>
  <si>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</si>
  <si>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</si>
  <si>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</si>
  <si>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</si>
  <si>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</si>
  <si>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</si>
  <si>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</si>
  <si>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</si>
  <si>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</si>
  <si>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</si>
  <si>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</si>
  <si>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</si>
  <si>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</si>
  <si>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</si>
  <si>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</si>
  <si>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</si>
  <si>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</si>
  <si>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</si>
  <si>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</si>
  <si>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</si>
  <si>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</si>
  <si>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</si>
  <si>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</si>
  <si>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</si>
  <si>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</si>
  <si>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</si>
  <si>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</si>
  <si>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</si>
  <si>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</si>
  <si>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</si>
  <si>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</si>
  <si>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</si>
  <si>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</si>
  <si>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</si>
  <si>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</si>
  <si>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</si>
  <si>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</si>
  <si>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</si>
  <si>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</si>
  <si>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</si>
  <si>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</si>
  <si>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</si>
  <si>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</si>
  <si>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</si>
  <si>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</si>
  <si>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</si>
  <si>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</si>
  <si>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</si>
  <si>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</si>
  <si>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</si>
  <si>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</si>
  <si>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</si>
  <si>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</si>
  <si>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</si>
  <si>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</si>
  <si>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</si>
  <si>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</si>
  <si>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</si>
  <si>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</si>
  <si>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</si>
  <si>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</si>
  <si>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</si>
  <si>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</si>
  <si>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</si>
  <si>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</si>
  <si>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</si>
  <si>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</si>
  <si>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</si>
  <si>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</si>
  <si>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</si>
  <si>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</si>
  <si>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</si>
  <si>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</si>
  <si>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</si>
  <si>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</si>
  <si>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</si>
  <si>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</si>
  <si>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</si>
  <si>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</si>
  <si>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</si>
  <si>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</si>
  <si>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</si>
  <si>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</si>
  <si>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</si>
  <si>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</si>
  <si>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</si>
  <si>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</si>
  <si>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</si>
  <si>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</si>
  <si>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</si>
  <si>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</si>
  <si>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</si>
  <si>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</si>
  <si>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</si>
  <si>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</si>
  <si>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</si>
  <si>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</si>
  <si>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</si>
  <si>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</si>
  <si>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</si>
  <si>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</si>
  <si>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</si>
  <si>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</si>
  <si>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</si>
  <si>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</si>
  <si>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</si>
  <si>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</si>
  <si>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</si>
  <si>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</si>
  <si>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</si>
  <si>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</si>
  <si>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</si>
  <si>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</si>
  <si>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</si>
  <si>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</si>
  <si>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</si>
  <si>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</si>
  <si>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</si>
  <si>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</si>
  <si>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</si>
  <si>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</si>
  <si>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</si>
  <si>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</si>
  <si>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</si>
  <si>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</si>
  <si>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</si>
  <si>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</si>
  <si>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</si>
  <si>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</si>
  <si>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</si>
  <si>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</si>
  <si>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</si>
  <si>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</si>
  <si>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</si>
  <si>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</si>
  <si>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</si>
  <si>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</si>
  <si>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</si>
  <si>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</si>
  <si>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</si>
  <si>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</si>
  <si>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</si>
  <si>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</si>
  <si>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</si>
  <si>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</si>
  <si>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</si>
  <si>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</si>
  <si>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</si>
  <si>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</si>
  <si>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</si>
  <si>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</si>
  <si>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</si>
  <si>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</si>
  <si>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</si>
  <si>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</si>
  <si>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</si>
  <si>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</si>
  <si>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</si>
  <si>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</si>
  <si>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</si>
  <si>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</si>
  <si>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</si>
  <si>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</si>
  <si>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</si>
  <si>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</si>
  <si>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</si>
  <si>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</si>
  <si>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</si>
  <si>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</si>
  <si>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</si>
  <si>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</si>
  <si>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</si>
  <si>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</si>
  <si>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</si>
  <si>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</si>
  <si>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</si>
  <si>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</si>
  <si>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</si>
  <si>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</si>
  <si>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</si>
  <si>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</si>
  <si>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</si>
  <si>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</si>
  <si>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</si>
  <si>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</si>
  <si>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</si>
  <si>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</si>
  <si>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</si>
  <si>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</si>
  <si>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</si>
  <si>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</si>
  <si>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</si>
  <si>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</si>
  <si>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</si>
  <si>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</si>
  <si>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</si>
  <si>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</si>
  <si>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</si>
  <si>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</si>
  <si>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</si>
  <si>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</si>
  <si>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</si>
  <si>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</si>
  <si>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</si>
  <si>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</si>
  <si>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</si>
  <si>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</si>
  <si>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</si>
  <si>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</si>
  <si>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</si>
  <si>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</si>
  <si>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</si>
  <si>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</si>
  <si>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</si>
  <si>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</si>
  <si>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</si>
  <si>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</si>
  <si>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</si>
  <si>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</si>
  <si>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</si>
  <si>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</si>
  <si>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</si>
  <si>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</si>
  <si>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</si>
  <si>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</si>
  <si>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</si>
  <si>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</si>
  <si>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</si>
  <si>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</si>
  <si>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</si>
  <si>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</si>
  <si>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</si>
  <si>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</si>
  <si>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</si>
  <si>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</si>
  <si>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</si>
  <si>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</si>
  <si>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</si>
  <si>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</si>
  <si>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</si>
  <si>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</si>
  <si>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</si>
  <si>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</si>
  <si>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</si>
  <si>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</si>
  <si>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</si>
  <si>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</si>
  <si>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</si>
  <si>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</si>
  <si>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</si>
  <si>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</si>
  <si>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</si>
  <si>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</si>
  <si>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</si>
  <si>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</si>
  <si>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</si>
  <si>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</si>
  <si>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</si>
  <si>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</si>
  <si>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</si>
  <si>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</si>
  <si>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</si>
  <si>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</si>
  <si>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</si>
  <si>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</si>
  <si>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</si>
  <si>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</si>
  <si>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</si>
  <si>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</si>
  <si>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</si>
  <si>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</si>
  <si>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</si>
  <si>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</si>
  <si>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</si>
  <si>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</si>
  <si>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</si>
  <si>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</si>
  <si>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</si>
  <si>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</si>
  <si>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</si>
  <si>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</si>
  <si>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</si>
  <si>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</si>
  <si>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</si>
  <si>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</si>
  <si>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</si>
  <si>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</si>
  <si>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</si>
  <si>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</si>
  <si>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</si>
  <si>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</si>
  <si>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</si>
  <si>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</si>
  <si>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</si>
  <si>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</si>
  <si>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</si>
  <si>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</si>
  <si>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</si>
  <si>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</si>
  <si>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</si>
  <si>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</si>
  <si>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</si>
  <si>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</si>
  <si>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</si>
  <si>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</si>
  <si>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</si>
  <si>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</si>
  <si>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</si>
  <si>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</si>
  <si>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</si>
  <si>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</si>
  <si>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</si>
  <si>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</si>
  <si>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</si>
  <si>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</si>
  <si>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</si>
  <si>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</si>
  <si>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</si>
  <si>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</si>
  <si>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</si>
  <si>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</si>
  <si>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</si>
  <si>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</si>
  <si>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</si>
  <si>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</si>
  <si>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</si>
  <si>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</si>
  <si>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</si>
  <si>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</si>
  <si>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</si>
  <si>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</si>
  <si>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</si>
  <si>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</si>
  <si>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</si>
  <si>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</si>
  <si>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</si>
  <si>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</si>
  <si>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</si>
  <si>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</si>
  <si>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</si>
  <si>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</si>
  <si>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</si>
  <si>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</si>
  <si>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</si>
  <si>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</si>
  <si>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</si>
  <si>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</si>
  <si>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</si>
  <si>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</si>
  <si>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</si>
  <si>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</si>
  <si>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</si>
  <si>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</si>
  <si>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</si>
  <si>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</si>
  <si>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</si>
  <si>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</si>
  <si>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</si>
  <si>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</si>
  <si>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</si>
  <si>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</si>
  <si>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</si>
  <si>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</si>
  <si>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</si>
  <si>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</si>
  <si>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</si>
  <si>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</si>
  <si>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</si>
  <si>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</si>
  <si>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</si>
  <si>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</si>
  <si>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</si>
  <si>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</si>
  <si>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</si>
  <si>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</si>
  <si>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</si>
  <si>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</si>
  <si>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</si>
  <si>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</si>
  <si>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</si>
  <si>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</si>
  <si>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</si>
  <si>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</si>
  <si>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</si>
  <si>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</si>
  <si>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</si>
  <si>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</si>
  <si>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</si>
  <si>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</si>
  <si>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</si>
  <si>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</si>
  <si>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</si>
  <si>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</si>
  <si>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</si>
  <si>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</si>
  <si>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</si>
  <si>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</si>
  <si>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</si>
  <si>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</si>
  <si>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</si>
  <si>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</si>
  <si>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</si>
  <si>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</si>
  <si>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</si>
  <si>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</si>
  <si>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</si>
  <si>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</si>
  <si>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</si>
  <si>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</si>
  <si>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</si>
  <si>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</si>
  <si>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</si>
  <si>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</si>
  <si>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</si>
  <si>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</si>
  <si>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</si>
  <si>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</si>
  <si>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</si>
  <si>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</si>
  <si>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</si>
  <si>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</si>
  <si>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</si>
  <si>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</si>
  <si>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</si>
  <si>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</si>
  <si>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</si>
  <si>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</si>
  <si>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</si>
  <si>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</si>
  <si>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</si>
  <si>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</si>
  <si>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</si>
  <si>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</si>
  <si>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</si>
  <si>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</si>
  <si>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</si>
  <si>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</si>
  <si>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</si>
  <si>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</si>
  <si>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</si>
  <si>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</si>
  <si>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</si>
  <si>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</si>
  <si>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</si>
  <si>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</si>
  <si>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</si>
  <si>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</si>
  <si>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</si>
  <si>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</si>
  <si>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</si>
  <si>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</si>
  <si>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</si>
  <si>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</si>
  <si>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</si>
  <si>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</si>
  <si>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</si>
  <si>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</si>
  <si>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</si>
  <si>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</si>
  <si>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</si>
  <si>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</si>
  <si>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</si>
  <si>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</si>
  <si>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</si>
  <si>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</si>
  <si>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</si>
  <si>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</si>
  <si>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</si>
  <si>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</si>
  <si>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</si>
  <si>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</si>
  <si>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</si>
  <si>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</si>
  <si>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</si>
  <si>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</si>
  <si>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</si>
  <si>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</si>
  <si>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</si>
  <si>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</si>
  <si>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</si>
  <si>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</si>
  <si>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</si>
  <si>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</si>
  <si>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</si>
  <si>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</si>
  <si>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</si>
  <si>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</si>
  <si>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</si>
  <si>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</si>
  <si>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</si>
  <si>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</si>
  <si>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</si>
  <si>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</si>
  <si>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</si>
  <si>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</si>
  <si>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</si>
  <si>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</si>
  <si>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</si>
  <si>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</si>
  <si>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</si>
  <si>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</si>
  <si>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</si>
  <si>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</si>
  <si>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</si>
  <si>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</si>
  <si>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</si>
  <si>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</si>
  <si>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</si>
  <si>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</si>
  <si>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</si>
  <si>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</si>
  <si>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</si>
  <si>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</si>
  <si>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</si>
  <si>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</si>
  <si>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</si>
  <si>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</si>
  <si>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</si>
  <si>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</si>
  <si>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</si>
  <si>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</si>
  <si>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</si>
  <si>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</si>
  <si>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</si>
  <si>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</si>
  <si>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</si>
  <si>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</si>
  <si>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</si>
  <si>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</si>
  <si>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</si>
  <si>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</si>
  <si>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</si>
  <si>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</si>
  <si>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</si>
  <si>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</si>
  <si>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</si>
  <si>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</si>
  <si>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</si>
  <si>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</si>
  <si>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</si>
  <si>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</si>
  <si>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</si>
  <si>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</si>
  <si>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</si>
  <si>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</si>
  <si>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</si>
  <si>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</si>
  <si>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</si>
  <si>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</si>
  <si>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</si>
  <si>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</si>
  <si>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</si>
  <si>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</si>
  <si>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</si>
  <si>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</si>
  <si>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</si>
  <si>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</si>
  <si>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</si>
  <si>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</si>
  <si>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</si>
  <si>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</si>
  <si>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</si>
  <si>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</si>
  <si>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</si>
  <si>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</si>
  <si>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</si>
  <si>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</si>
  <si>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</si>
  <si>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</si>
  <si>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</si>
  <si>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</si>
  <si>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</si>
  <si>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</si>
  <si>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</si>
  <si>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</si>
  <si>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</si>
  <si>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</si>
  <si>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</si>
  <si>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</si>
  <si>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</si>
  <si>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</si>
  <si>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</si>
  <si>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</si>
  <si>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</si>
  <si>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</si>
  <si>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</si>
  <si>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</si>
  <si>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</si>
  <si>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</si>
  <si>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</si>
  <si>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</si>
  <si>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</si>
  <si>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</si>
  <si>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</si>
  <si>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</si>
  <si>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</si>
  <si>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</si>
  <si>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</si>
  <si>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</si>
  <si>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</si>
  <si>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</si>
  <si>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</si>
  <si>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</si>
  <si>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</si>
  <si>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</si>
  <si>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</si>
  <si>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</si>
  <si>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</si>
  <si>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</si>
  <si>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</si>
  <si>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</si>
  <si>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</si>
  <si>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</si>
  <si>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</si>
  <si>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</si>
  <si>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</si>
  <si>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</si>
  <si>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</si>
  <si>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</si>
  <si>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</si>
  <si>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</si>
  <si>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</si>
  <si>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</si>
  <si>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</si>
  <si>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</si>
  <si>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</si>
  <si>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</si>
  <si>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</si>
  <si>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</si>
  <si>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</si>
  <si>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</si>
  <si>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</si>
  <si>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</si>
  <si>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</si>
  <si>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</si>
  <si>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</si>
  <si>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</si>
  <si>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</si>
  <si>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</si>
  <si>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</si>
  <si>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</si>
  <si>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</si>
  <si>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</si>
  <si>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</si>
  <si>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</si>
  <si>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</si>
  <si>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</si>
  <si>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</si>
  <si>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</si>
  <si>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</si>
  <si>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</si>
  <si>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</si>
  <si>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</si>
  <si>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</si>
  <si>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</si>
  <si>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</si>
  <si>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</si>
  <si>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</si>
  <si>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</si>
  <si>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</si>
  <si>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</si>
  <si>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</si>
  <si>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</si>
  <si>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</si>
  <si>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</si>
  <si>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</si>
  <si>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</si>
  <si>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</si>
  <si>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</si>
  <si>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</si>
  <si>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</si>
  <si>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</si>
  <si>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</si>
  <si>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</si>
  <si>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</si>
  <si>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</si>
  <si>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</si>
  <si>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</si>
  <si>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</si>
  <si>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</si>
  <si>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</si>
  <si>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</si>
  <si>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</si>
  <si>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</si>
  <si>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</si>
  <si>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</si>
  <si>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</si>
  <si>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</si>
  <si>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</si>
  <si>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</si>
  <si>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</si>
  <si>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</si>
  <si>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</si>
  <si>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</si>
  <si>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</si>
  <si>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</si>
  <si>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</si>
  <si>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</si>
  <si>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</si>
  <si>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</si>
  <si>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</si>
  <si>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</si>
  <si>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</si>
  <si>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</si>
  <si>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</si>
  <si>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</si>
  <si>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</si>
  <si>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</si>
  <si>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</si>
  <si>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</si>
  <si>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</si>
  <si>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</si>
  <si>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</si>
  <si>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</si>
  <si>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</si>
  <si>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</si>
  <si>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</si>
  <si>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</si>
  <si>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</si>
  <si>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</si>
  <si>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</si>
  <si>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</si>
  <si>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</si>
  <si>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</si>
  <si>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</si>
  <si>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</si>
  <si>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</si>
  <si>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</si>
  <si>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</si>
  <si>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</si>
  <si>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</si>
  <si>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</si>
  <si>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</si>
  <si>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</si>
  <si>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</si>
  <si>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</si>
  <si>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</si>
  <si>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</si>
  <si>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</si>
  <si>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</si>
  <si>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</si>
  <si>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</si>
  <si>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</si>
  <si>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</si>
  <si>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</si>
  <si>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</si>
  <si>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</si>
  <si>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</si>
  <si>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</si>
  <si>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</si>
  <si>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</si>
  <si>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</si>
  <si>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</si>
  <si>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</si>
  <si>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</si>
  <si>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</si>
  <si>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</si>
  <si>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</si>
  <si>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</si>
  <si>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</si>
  <si>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</si>
  <si>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</si>
  <si>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</si>
  <si>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</si>
  <si>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</si>
  <si>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</si>
  <si>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</si>
  <si>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</si>
  <si>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</si>
  <si>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</si>
  <si>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</si>
  <si>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</si>
  <si>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</si>
  <si>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</si>
  <si>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</si>
  <si>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</si>
  <si>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</si>
  <si>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</si>
  <si>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</si>
  <si>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</si>
  <si>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</si>
  <si>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</si>
  <si>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</si>
  <si>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</si>
  <si>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</si>
  <si>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</si>
  <si>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</si>
  <si>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</si>
  <si>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</si>
  <si>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</si>
  <si>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</si>
  <si>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</si>
  <si>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</si>
  <si>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</si>
  <si>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</si>
  <si>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</si>
  <si>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</si>
  <si>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</si>
  <si>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</si>
  <si>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</si>
  <si>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</si>
  <si>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</si>
  <si>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</si>
  <si>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</si>
  <si>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</si>
  <si>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</si>
  <si>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</si>
  <si>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</si>
  <si>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</si>
  <si>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</si>
  <si>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</si>
  <si>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</si>
  <si>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</si>
  <si>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</si>
  <si>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</si>
  <si>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</si>
  <si>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</si>
  <si>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</si>
  <si>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</si>
  <si>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</si>
  <si>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</si>
  <si>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</si>
  <si>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</si>
  <si>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</si>
  <si>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</si>
  <si>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</si>
  <si>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</si>
  <si>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</si>
  <si>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</si>
  <si>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</si>
  <si>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</si>
  <si>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</si>
  <si>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</si>
  <si>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</si>
  <si>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</si>
  <si>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</si>
  <si>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</si>
  <si>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</si>
  <si>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</si>
  <si>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</si>
  <si>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</si>
  <si>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</si>
  <si>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</si>
  <si>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</si>
  <si>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</si>
  <si>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</si>
  <si>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</si>
  <si>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</si>
  <si>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</si>
  <si>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</si>
  <si>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</si>
  <si>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</si>
  <si>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</si>
  <si>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</si>
  <si>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</si>
  <si>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</si>
  <si>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</si>
  <si>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</si>
  <si>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</si>
  <si>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</si>
  <si>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</si>
  <si>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</si>
  <si>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</si>
  <si>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</si>
  <si>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</si>
  <si>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</si>
  <si>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</si>
  <si>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</si>
  <si>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</si>
  <si>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</si>
  <si>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</si>
  <si>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</si>
  <si>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</si>
  <si>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</si>
  <si>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</si>
  <si>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</si>
  <si>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</si>
  <si>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</si>
  <si>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</si>
  <si>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</si>
  <si>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</si>
  <si>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</si>
  <si>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</si>
  <si>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</si>
  <si>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</si>
  <si>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</si>
  <si>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</si>
  <si>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</si>
  <si>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</si>
  <si>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</si>
  <si>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</si>
  <si>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</si>
  <si>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</si>
  <si>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</si>
  <si>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</si>
  <si>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</si>
  <si>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</si>
  <si>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</si>
  <si>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</si>
  <si>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</si>
  <si>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</si>
  <si>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</si>
  <si>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</si>
  <si>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</si>
  <si>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</si>
  <si>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</si>
  <si>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</si>
  <si>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</si>
  <si>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</si>
  <si>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</si>
  <si>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</si>
  <si>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</si>
  <si>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</si>
  <si>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</si>
  <si>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</si>
  <si>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</si>
  <si>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</si>
  <si>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</si>
  <si>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</si>
  <si>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</si>
  <si>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</si>
  <si>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</si>
  <si>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</si>
  <si>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</si>
  <si>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</si>
  <si>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</si>
  <si>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</si>
  <si>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</si>
  <si>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</si>
  <si>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</si>
  <si>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</si>
  <si>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</si>
  <si>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</si>
  <si>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</si>
  <si>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</si>
  <si>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</si>
  <si>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</si>
  <si>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</si>
  <si>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</si>
  <si>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</si>
  <si>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</si>
  <si>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</si>
  <si>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</si>
  <si>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</si>
  <si>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</si>
  <si>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</si>
  <si>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</si>
  <si>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</si>
  <si>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</si>
  <si>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</si>
  <si>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</si>
  <si>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</si>
  <si>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</si>
  <si>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</si>
  <si>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</si>
  <si>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</si>
  <si>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</si>
  <si>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</si>
  <si>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</si>
  <si>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</si>
  <si>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</si>
  <si>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</si>
  <si>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</si>
  <si>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</si>
  <si>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</si>
  <si>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</si>
  <si>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</si>
  <si>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</si>
  <si>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</si>
  <si>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</si>
  <si>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</si>
  <si>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</si>
  <si>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</si>
  <si>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</si>
  <si>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</si>
  <si>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</si>
  <si>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</si>
  <si>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</si>
  <si>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</si>
  <si>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</si>
  <si>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</si>
  <si>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</si>
  <si>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</si>
  <si>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</si>
  <si>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</si>
  <si>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</si>
  <si>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</si>
  <si>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</si>
  <si>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</si>
  <si>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</si>
  <si>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</si>
  <si>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</si>
  <si>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</si>
  <si>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</si>
  <si>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</si>
  <si>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</si>
  <si>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</si>
  <si>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</si>
  <si>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</si>
  <si>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</si>
  <si>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</si>
  <si>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</si>
  <si>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</si>
  <si>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</si>
  <si>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</si>
  <si>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</si>
  <si>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</si>
  <si>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</si>
  <si>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</si>
  <si>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</si>
  <si>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</si>
  <si>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</si>
  <si>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</si>
  <si>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</si>
  <si>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</si>
  <si>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</si>
  <si>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</si>
  <si>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</si>
  <si>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</si>
  <si>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</si>
  <si>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</si>
  <si>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</si>
  <si>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</si>
  <si>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</si>
  <si>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</si>
  <si>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</si>
  <si>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</si>
  <si>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</si>
  <si>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</si>
  <si>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</si>
  <si>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</si>
  <si>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</si>
  <si>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</si>
  <si>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</si>
  <si>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</si>
  <si>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</si>
  <si>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</si>
  <si>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</si>
  <si>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</si>
  <si>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</si>
  <si>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</si>
  <si>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</si>
  <si>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</si>
  <si>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</si>
  <si>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</si>
  <si>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</si>
  <si>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</si>
  <si>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</si>
  <si>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</si>
  <si>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</si>
  <si>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</si>
  <si>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</si>
  <si>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</si>
  <si>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</si>
  <si>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</si>
  <si>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</si>
  <si>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</si>
  <si>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</si>
  <si>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</si>
  <si>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</si>
  <si>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</si>
  <si>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</si>
  <si>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</si>
  <si>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</si>
  <si>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</si>
  <si>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</si>
  <si>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</si>
  <si>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</si>
  <si>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</si>
  <si>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</si>
  <si>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</si>
  <si>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</si>
  <si>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</si>
  <si>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</si>
  <si>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</si>
  <si>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</si>
  <si>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</si>
  <si>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</si>
  <si>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</si>
  <si>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</si>
  <si>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</si>
  <si>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</si>
  <si>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</si>
  <si>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</si>
  <si>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</si>
  <si>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</si>
  <si>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</si>
  <si>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</si>
  <si>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</si>
  <si>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</si>
  <si>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</si>
  <si>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</si>
  <si>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</si>
  <si>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</si>
  <si>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</si>
  <si>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</si>
  <si>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</si>
  <si>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</si>
  <si>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</si>
  <si>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</si>
  <si>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</si>
  <si>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</si>
  <si>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</si>
  <si>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</si>
  <si>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</si>
  <si>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</si>
  <si>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</si>
  <si>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</si>
  <si>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</si>
  <si>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</si>
  <si>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</si>
  <si>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</si>
  <si>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</si>
  <si>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</si>
  <si>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</si>
  <si>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</si>
  <si>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</si>
  <si>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</si>
  <si>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</si>
  <si>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</si>
  <si>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</si>
  <si>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</si>
  <si>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</si>
  <si>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</si>
  <si>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</si>
  <si>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</si>
  <si>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</si>
  <si>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</si>
  <si>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</si>
  <si>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</si>
  <si>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</si>
  <si>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</si>
  <si>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</si>
  <si>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</si>
  <si>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</si>
  <si>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</si>
  <si>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</si>
  <si>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</si>
  <si>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</si>
  <si>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</si>
  <si>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</si>
  <si>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</si>
  <si>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</si>
  <si>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</si>
  <si>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</si>
  <si>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</si>
  <si>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</si>
  <si>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</si>
  <si>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</si>
  <si>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</si>
  <si>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</si>
  <si>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</si>
  <si>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</si>
  <si>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</si>
  <si>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</si>
  <si>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</si>
  <si>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</si>
  <si>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</si>
  <si>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</si>
  <si>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</si>
  <si>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</si>
  <si>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</si>
  <si>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</si>
  <si>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</si>
  <si>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</si>
  <si>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</si>
  <si>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</si>
  <si>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</si>
  <si>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</si>
  <si>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</si>
  <si>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</si>
  <si>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</si>
  <si>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</si>
  <si>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</si>
  <si>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</si>
  <si>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</si>
  <si>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</si>
  <si>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</si>
  <si>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</si>
  <si>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</si>
  <si>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</si>
  <si>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</si>
  <si>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</si>
  <si>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</si>
  <si>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</si>
  <si>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</si>
  <si>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</si>
  <si>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</si>
  <si>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</si>
  <si>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</si>
  <si>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</si>
  <si>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</si>
  <si>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</si>
  <si>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</si>
  <si>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</si>
  <si>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</si>
  <si>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</si>
  <si>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</si>
  <si>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</si>
  <si>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</si>
  <si>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</si>
  <si>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</si>
  <si>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</si>
  <si>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</si>
  <si>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</si>
  <si>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</si>
  <si>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</si>
  <si>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</si>
  <si>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</si>
  <si>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</si>
  <si>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</si>
  <si>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</si>
  <si>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</si>
  <si>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</si>
  <si>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</si>
  <si>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</si>
  <si>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</si>
  <si>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</si>
  <si>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</si>
  <si>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</si>
  <si>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</si>
  <si>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</si>
  <si>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</si>
  <si>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</si>
  <si>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</si>
  <si>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</si>
  <si>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</si>
  <si>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</si>
  <si>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</si>
  <si>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</si>
  <si>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</si>
  <si>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</si>
  <si>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</si>
  <si>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</si>
  <si>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</si>
  <si>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</si>
  <si>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</si>
  <si>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</si>
  <si>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</si>
  <si>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</si>
  <si>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</si>
  <si>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</si>
  <si>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</si>
  <si>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</si>
  <si>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</si>
  <si>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</si>
  <si>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</si>
  <si>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</si>
  <si>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</si>
  <si>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</si>
  <si>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</si>
  <si>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</si>
  <si>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</si>
  <si>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</si>
  <si>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</si>
  <si>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</si>
  <si>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</si>
  <si>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</si>
  <si>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</si>
  <si>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</si>
  <si>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</si>
  <si>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</si>
  <si>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</si>
  <si>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</si>
  <si>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</si>
  <si>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</si>
  <si>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</si>
  <si>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</si>
  <si>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</si>
  <si>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</si>
  <si>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</si>
  <si>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</si>
  <si>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</si>
  <si>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</si>
  <si>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</si>
  <si>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</si>
  <si>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</si>
  <si>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</si>
  <si>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</si>
  <si>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</si>
  <si>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</si>
  <si>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</si>
  <si>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</si>
  <si>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</si>
  <si>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</si>
  <si>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</si>
  <si>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</si>
  <si>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</si>
  <si>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</si>
  <si>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</si>
  <si>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</si>
  <si>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</si>
  <si>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</si>
  <si>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</si>
  <si>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</si>
  <si>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</si>
  <si>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</si>
  <si>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</si>
  <si>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</si>
  <si>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</si>
  <si>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</si>
  <si>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</si>
  <si>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</si>
  <si>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</si>
  <si>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</si>
  <si>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</si>
  <si>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</si>
  <si>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</si>
  <si>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</si>
  <si>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</si>
  <si>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</si>
  <si>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</si>
  <si>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</si>
  <si>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</si>
  <si>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</si>
  <si>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</si>
  <si>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</si>
  <si>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</si>
  <si>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</si>
  <si>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</si>
  <si>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</si>
  <si>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</si>
  <si>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</si>
  <si>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</si>
  <si>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</si>
  <si>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</si>
  <si>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</si>
  <si>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</si>
  <si>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</si>
  <si>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</si>
  <si>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</si>
  <si>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</si>
  <si>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</si>
  <si>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</si>
  <si>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</si>
  <si>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</si>
  <si>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</si>
  <si>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</si>
  <si>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</si>
  <si>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</si>
  <si>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</si>
  <si>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</si>
  <si>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</si>
  <si>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</si>
  <si>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</si>
  <si>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</si>
  <si>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</si>
  <si>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</si>
  <si>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</si>
  <si>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</si>
  <si>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</si>
  <si>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</si>
  <si>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</si>
  <si>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</si>
  <si>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</si>
  <si>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</si>
  <si>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</si>
  <si>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</si>
  <si>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</si>
  <si>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</si>
  <si>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</si>
  <si>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</si>
  <si>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</si>
  <si>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</si>
  <si>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</si>
  <si>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</si>
  <si>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</si>
  <si>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</si>
  <si>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</si>
  <si>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</si>
  <si>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</si>
  <si>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</si>
  <si>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</si>
  <si>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</si>
  <si>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</si>
  <si>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</si>
  <si>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</si>
  <si>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</si>
  <si>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</si>
  <si>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</si>
  <si>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</si>
  <si>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</si>
  <si>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</si>
  <si>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</si>
  <si>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</si>
  <si>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</si>
  <si>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</si>
  <si>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</si>
  <si>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</si>
  <si>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</si>
  <si>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</si>
  <si>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</si>
  <si>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</si>
  <si>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</si>
  <si>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</si>
  <si>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</si>
  <si>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</si>
  <si>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</si>
  <si>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</si>
  <si>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</si>
  <si>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</si>
  <si>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</si>
  <si>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</si>
  <si>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</si>
  <si>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</si>
  <si>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</si>
  <si>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</si>
  <si>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</si>
  <si>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</si>
  <si>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</si>
  <si>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</si>
  <si>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</si>
  <si>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</si>
  <si>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</si>
  <si>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</si>
  <si>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</si>
  <si>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</si>
  <si>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</si>
  <si>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</si>
  <si>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</si>
  <si>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</si>
  <si>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</si>
  <si>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</si>
  <si>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</si>
  <si>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</si>
  <si>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</si>
  <si>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</si>
  <si>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</si>
  <si>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</si>
  <si>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</si>
  <si>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</si>
  <si>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</si>
  <si>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</si>
  <si>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</si>
  <si>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</si>
  <si>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</si>
  <si>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</si>
  <si>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</si>
  <si>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</si>
  <si>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</si>
  <si>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</si>
  <si>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</si>
  <si>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</si>
  <si>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</si>
  <si>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</si>
  <si>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</si>
  <si>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</si>
  <si>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</si>
  <si>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</si>
  <si>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</si>
  <si>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</si>
  <si>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</si>
  <si>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</si>
  <si>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</si>
  <si>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</si>
  <si>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</si>
  <si>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</si>
  <si>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</si>
  <si>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</si>
  <si>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</si>
  <si>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</si>
  <si>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</si>
  <si>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</si>
  <si>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</si>
  <si>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</si>
  <si>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</si>
  <si>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</si>
  <si>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</si>
  <si>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</si>
  <si>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</si>
  <si>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</si>
  <si>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</si>
  <si>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</si>
  <si>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</si>
  <si>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</si>
  <si>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</si>
  <si>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</si>
  <si>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</si>
  <si>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</si>
  <si>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</si>
  <si>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</si>
  <si>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</si>
  <si>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</si>
  <si>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</si>
  <si>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</si>
  <si>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</si>
  <si>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</si>
  <si>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</si>
  <si>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</si>
  <si>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</si>
  <si>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</si>
  <si>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</si>
  <si>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</si>
  <si>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</si>
  <si>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</si>
  <si>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</si>
  <si>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</si>
  <si>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</si>
  <si>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</si>
  <si>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</si>
  <si>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</si>
  <si>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</si>
  <si>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</si>
  <si>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</si>
  <si>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</si>
  <si>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</si>
  <si>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</si>
  <si>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</si>
  <si>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</si>
  <si>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</si>
  <si>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</si>
  <si>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</si>
  <si>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</si>
  <si>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</si>
  <si>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</si>
  <si>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</si>
  <si>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</si>
  <si>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</si>
  <si>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</si>
  <si>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</si>
  <si>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</si>
  <si>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</si>
  <si>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</si>
  <si>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</si>
  <si>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</si>
  <si>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</si>
  <si>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</si>
  <si>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</si>
  <si>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</si>
  <si>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</si>
  <si>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</si>
  <si>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</si>
  <si>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</si>
  <si>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</si>
  <si>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</si>
  <si>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</si>
  <si>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</si>
  <si>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</si>
  <si>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</si>
  <si>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</si>
  <si>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</si>
  <si>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</si>
  <si>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</si>
  <si>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</si>
  <si>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</si>
  <si>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</si>
  <si>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</si>
  <si>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</si>
  <si>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</si>
  <si>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</si>
  <si>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</si>
  <si>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</si>
  <si>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</si>
  <si>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</si>
  <si>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</si>
  <si>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</si>
  <si>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</si>
  <si>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</si>
  <si>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</si>
  <si>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</si>
  <si>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</si>
  <si>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</si>
  <si>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</si>
  <si>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</si>
  <si>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</si>
  <si>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</si>
  <si>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</si>
  <si>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</si>
  <si>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</si>
  <si>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</si>
  <si>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</si>
  <si>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</si>
  <si>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</si>
  <si>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</si>
  <si>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</si>
  <si>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</si>
  <si>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</si>
  <si>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</si>
  <si>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</si>
  <si>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</si>
  <si>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</si>
  <si>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</si>
  <si>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</si>
  <si>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</si>
  <si>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</si>
  <si>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</si>
  <si>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</si>
  <si>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</si>
  <si>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</si>
  <si>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</si>
  <si>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</si>
  <si>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</si>
  <si>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</si>
  <si>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</si>
  <si>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</si>
  <si>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</si>
  <si>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</si>
  <si>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</si>
  <si>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</si>
  <si>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</si>
  <si>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</si>
  <si>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</si>
  <si>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</si>
  <si>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</si>
  <si>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</si>
  <si>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</si>
  <si>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</si>
  <si>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</si>
  <si>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</si>
  <si>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</si>
  <si>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</si>
  <si>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</si>
  <si>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</si>
  <si>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</si>
  <si>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</si>
  <si>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</si>
  <si>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</si>
  <si>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</si>
  <si>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</si>
  <si>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</si>
  <si>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</si>
  <si>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</si>
  <si>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</si>
  <si>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</si>
  <si>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</si>
  <si>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</si>
  <si>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</si>
  <si>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</si>
  <si>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</si>
  <si>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</si>
  <si>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</si>
  <si>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</si>
  <si>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</si>
  <si>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</si>
  <si>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</si>
  <si>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</si>
  <si>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</si>
  <si>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</si>
  <si>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</si>
  <si>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</si>
  <si>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</si>
  <si>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</si>
  <si>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</si>
  <si>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</si>
  <si>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</si>
  <si>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</si>
  <si>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</si>
  <si>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</si>
  <si>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</si>
  <si>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</si>
  <si>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</si>
  <si>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</si>
  <si>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</si>
  <si>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</si>
  <si>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</si>
  <si>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</si>
  <si>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</si>
  <si>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</si>
  <si>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</si>
  <si>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</si>
  <si>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</si>
  <si>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</si>
  <si>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</si>
  <si>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</si>
  <si>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</si>
  <si>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</si>
  <si>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</si>
  <si>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</si>
  <si>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</si>
  <si>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</si>
  <si>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</si>
  <si>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</si>
  <si>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</si>
  <si>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</si>
  <si>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</si>
  <si>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</si>
  <si>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</si>
  <si>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</si>
  <si>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</si>
  <si>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</si>
  <si>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</si>
  <si>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</si>
  <si>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</si>
  <si>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</si>
  <si>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</si>
  <si>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</si>
  <si>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</si>
  <si>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</si>
  <si>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</si>
  <si>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</si>
  <si>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</si>
  <si>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</si>
  <si>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</si>
  <si>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</si>
  <si>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</si>
  <si>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</si>
  <si>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</si>
  <si>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</si>
  <si>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</si>
  <si>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</si>
  <si>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</si>
  <si>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</si>
  <si>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</si>
  <si>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</si>
  <si>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</si>
  <si>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</si>
  <si>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</si>
  <si>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</si>
  <si>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</si>
  <si>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</si>
  <si>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</si>
  <si>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</si>
  <si>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</si>
  <si>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</si>
  <si>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</si>
  <si>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</si>
  <si>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</si>
  <si>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</si>
  <si>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</si>
  <si>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</si>
  <si>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</si>
  <si>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</si>
  <si>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</si>
  <si>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</si>
  <si>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</si>
  <si>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</si>
  <si>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</si>
  <si>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</si>
  <si>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</si>
  <si>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</si>
  <si>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</si>
  <si>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</si>
  <si>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</si>
  <si>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</si>
  <si>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</si>
  <si>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</si>
  <si>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</si>
  <si>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</si>
  <si>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</si>
  <si>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</si>
  <si>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</si>
  <si>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</si>
  <si>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</si>
  <si>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</si>
  <si>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</si>
  <si>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</si>
  <si>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</si>
  <si>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</si>
  <si>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</si>
  <si>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</si>
  <si>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</si>
  <si>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</si>
  <si>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</si>
  <si>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</si>
  <si>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</si>
  <si>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</si>
  <si>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</si>
  <si>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</si>
  <si>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</si>
  <si>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</si>
  <si>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</si>
  <si>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</si>
  <si>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</si>
  <si>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</si>
  <si>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</si>
  <si>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</si>
  <si>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</si>
  <si>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</si>
  <si>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</si>
  <si>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</si>
  <si>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</si>
  <si>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</si>
  <si>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</si>
  <si>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</si>
  <si>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</si>
  <si>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</si>
  <si>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</si>
  <si>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</si>
  <si>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</si>
  <si>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</si>
  <si>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</si>
  <si>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</si>
  <si>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</si>
  <si>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</si>
  <si>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</si>
  <si>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</si>
  <si>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</si>
  <si>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</si>
  <si>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</si>
  <si>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</si>
  <si>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</si>
  <si>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</si>
  <si>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</si>
  <si>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</si>
  <si>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</si>
  <si>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</si>
  <si>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</si>
  <si>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</si>
  <si>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</si>
  <si>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</si>
  <si>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</si>
  <si>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</si>
  <si>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</si>
  <si>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</si>
  <si>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</si>
  <si>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</si>
  <si>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</si>
  <si>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</si>
  <si>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</si>
  <si>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</si>
  <si>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</si>
  <si>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</si>
  <si>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</si>
  <si>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</si>
  <si>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</si>
  <si>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</si>
  <si>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</si>
  <si>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</si>
  <si>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</si>
  <si>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</si>
  <si>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</si>
  <si>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</si>
  <si>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</si>
  <si>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</si>
  <si>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</si>
  <si>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</si>
  <si>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</si>
  <si>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</si>
  <si>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</si>
  <si>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</si>
  <si>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</si>
  <si>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</si>
  <si>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</si>
  <si>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</si>
  <si>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</si>
  <si>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</si>
  <si>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</si>
  <si>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</si>
  <si>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</si>
  <si>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</si>
  <si>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</si>
  <si>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</si>
  <si>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</si>
  <si>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</si>
  <si>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</si>
  <si>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</si>
  <si>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</si>
  <si>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</si>
  <si>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</si>
  <si>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</si>
  <si>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</si>
  <si>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</si>
  <si>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</si>
  <si>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</si>
  <si>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</si>
  <si>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</si>
  <si>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</si>
  <si>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</si>
  <si>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</si>
  <si>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</si>
  <si>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</si>
  <si>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</si>
  <si>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</si>
  <si>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</si>
  <si>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</si>
  <si>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</si>
  <si>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</si>
  <si>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</si>
  <si>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</si>
  <si>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</si>
  <si>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</si>
  <si>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</si>
  <si>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</si>
  <si>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</si>
  <si>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</si>
  <si>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</si>
  <si>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</si>
  <si>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</si>
  <si>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</si>
  <si>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</si>
  <si>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</si>
  <si>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</si>
  <si>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</si>
  <si>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</si>
  <si>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</si>
  <si>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</si>
  <si>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</si>
  <si>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</si>
  <si>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</si>
  <si>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</si>
  <si>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</si>
  <si>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</si>
  <si>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</si>
  <si>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</si>
  <si>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</si>
  <si>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</si>
  <si>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</si>
  <si>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</si>
  <si>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</si>
  <si>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</si>
  <si>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</si>
  <si>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</si>
  <si>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</si>
  <si>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</si>
  <si>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</si>
  <si>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</si>
  <si>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</si>
  <si>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</si>
  <si>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</si>
  <si>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</si>
  <si>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</si>
  <si>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</si>
  <si>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</si>
  <si>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</si>
  <si>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</si>
  <si>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</si>
  <si>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</si>
  <si>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</si>
  <si>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</si>
  <si>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</si>
  <si>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</si>
  <si>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</si>
  <si>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</si>
  <si>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</si>
  <si>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</si>
  <si>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</si>
  <si>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</si>
  <si>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</si>
  <si>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</si>
  <si>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</si>
  <si>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</si>
  <si>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</si>
  <si>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</si>
  <si>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</si>
  <si>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</si>
  <si>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</si>
  <si>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</si>
  <si>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</si>
  <si>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</si>
  <si>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</si>
  <si>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</si>
  <si>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</si>
  <si>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</si>
  <si>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</si>
  <si>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</si>
  <si>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</si>
  <si>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</si>
  <si>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</si>
  <si>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</si>
  <si>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</si>
  <si>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</si>
  <si>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</si>
  <si>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</si>
  <si>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</si>
  <si>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</si>
  <si>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</si>
  <si>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</si>
  <si>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</si>
  <si>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</si>
  <si>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</si>
  <si>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</si>
  <si>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</si>
  <si>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</si>
  <si>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</si>
  <si>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</si>
  <si>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</si>
  <si>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</si>
  <si>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</si>
  <si>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</si>
  <si>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</si>
  <si>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</si>
  <si>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</si>
  <si>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</si>
  <si>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</si>
  <si>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</si>
  <si>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</si>
  <si>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</si>
  <si>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</si>
  <si>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</si>
  <si>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</si>
  <si>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</si>
  <si>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</si>
  <si>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</si>
  <si>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</si>
  <si>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</si>
  <si>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</si>
  <si>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</si>
  <si>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</si>
  <si>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</si>
  <si>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</si>
  <si>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</si>
  <si>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</si>
  <si>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</si>
  <si>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</si>
  <si>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</si>
  <si>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</si>
  <si>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</si>
  <si>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</si>
  <si>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</si>
  <si>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</si>
  <si>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</si>
  <si>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</si>
  <si>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</si>
  <si>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</si>
  <si>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</si>
  <si>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</si>
  <si>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</si>
  <si>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</si>
  <si>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</si>
  <si>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</si>
  <si>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</si>
  <si>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</si>
  <si>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</si>
  <si>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</si>
  <si>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</si>
  <si>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</si>
  <si>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</si>
  <si>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</si>
  <si>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</si>
  <si>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</si>
  <si>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</si>
  <si>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</si>
  <si>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</si>
  <si>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</si>
  <si>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</si>
  <si>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</si>
  <si>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</si>
  <si>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</si>
  <si>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</si>
  <si>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</si>
  <si>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</si>
  <si>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</si>
  <si>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</si>
  <si>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</si>
  <si>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</si>
  <si>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</si>
  <si>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</si>
  <si>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</si>
  <si>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</si>
  <si>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</si>
  <si>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</si>
  <si>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</si>
  <si>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</si>
  <si>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</si>
  <si>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</si>
  <si>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</si>
  <si>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</si>
  <si>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</si>
  <si>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</si>
  <si>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</si>
  <si>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</si>
  <si>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</si>
  <si>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</si>
  <si>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</si>
  <si>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</si>
  <si>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</si>
  <si>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</si>
  <si>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</si>
  <si>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</si>
  <si>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</si>
  <si>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</si>
  <si>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</si>
  <si>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</si>
  <si>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</si>
  <si>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</si>
  <si>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</si>
  <si>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</si>
  <si>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</si>
  <si>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</si>
  <si>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</si>
  <si>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</si>
  <si>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</si>
  <si>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</si>
  <si>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</si>
  <si>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</si>
  <si>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</si>
  <si>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</si>
  <si>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</si>
  <si>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</si>
  <si>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</si>
  <si>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</si>
  <si>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</si>
  <si>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</si>
  <si>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</si>
  <si>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</si>
  <si>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</si>
  <si>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</si>
  <si>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</si>
  <si>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</si>
  <si>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</si>
  <si>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</si>
  <si>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</si>
  <si>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</si>
  <si>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</si>
  <si>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</si>
  <si>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</si>
  <si>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</si>
  <si>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</si>
  <si>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</si>
  <si>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</si>
  <si>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</si>
  <si>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</si>
  <si>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</si>
  <si>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</si>
  <si>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</si>
  <si>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</si>
  <si>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</si>
  <si>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</si>
  <si>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</si>
  <si>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</si>
  <si>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</si>
  <si>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</si>
  <si>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</si>
  <si>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</si>
  <si>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</si>
  <si>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</si>
  <si>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</si>
  <si>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</si>
  <si>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</si>
  <si>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</si>
  <si>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</si>
  <si>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</si>
  <si>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</si>
  <si>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</si>
  <si>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</si>
  <si>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</si>
  <si>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</si>
  <si>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</si>
  <si>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</si>
  <si>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</si>
  <si>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</si>
  <si>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</si>
  <si>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</si>
  <si>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</si>
  <si>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</si>
  <si>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</si>
  <si>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</si>
  <si>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</si>
  <si>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</si>
  <si>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</si>
  <si>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</si>
  <si>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</si>
  <si>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</si>
  <si>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</si>
  <si>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</si>
  <si>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</si>
  <si>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</si>
  <si>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</si>
  <si>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</si>
  <si>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</si>
  <si>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</si>
  <si>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</si>
  <si>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</si>
  <si>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</si>
  <si>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</si>
  <si>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</si>
  <si>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</si>
  <si>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</si>
  <si>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</si>
  <si>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</si>
  <si>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</si>
  <si>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</si>
  <si>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</si>
  <si>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</si>
  <si>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</si>
  <si>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</si>
  <si>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</si>
  <si>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</si>
  <si>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</si>
  <si>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</si>
  <si>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</si>
  <si>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</si>
  <si>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</si>
  <si>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</si>
  <si>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</si>
  <si>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</si>
  <si>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</si>
  <si>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</si>
  <si>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</si>
  <si>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</si>
  <si>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</si>
  <si>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</si>
  <si>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</si>
  <si>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</si>
  <si>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</si>
  <si>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</si>
  <si>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</si>
  <si>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</si>
  <si>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</si>
  <si>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</si>
  <si>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</si>
  <si>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</si>
  <si>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</si>
  <si>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</si>
  <si>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</si>
  <si>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</si>
  <si>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</si>
  <si>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</si>
  <si>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</si>
  <si>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</si>
  <si>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</si>
  <si>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</si>
  <si>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</si>
  <si>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</si>
  <si>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</si>
  <si>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</si>
  <si>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</si>
  <si>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</si>
  <si>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</si>
  <si>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</si>
  <si>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</si>
  <si>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</si>
  <si>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</si>
  <si>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</si>
  <si>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</si>
  <si>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</si>
  <si>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</si>
  <si>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</si>
  <si>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</si>
  <si>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</si>
  <si>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</si>
  <si>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</si>
  <si>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</si>
  <si>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</si>
  <si>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</si>
  <si>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</si>
  <si>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</si>
  <si>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</si>
  <si>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</si>
  <si>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</si>
  <si>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</si>
  <si>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</si>
  <si>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</si>
  <si>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</si>
  <si>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</si>
  <si>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</si>
  <si>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</si>
  <si>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</si>
  <si>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</si>
  <si>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</si>
  <si>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</si>
  <si>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</si>
  <si>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</si>
  <si>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</si>
  <si>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</si>
  <si>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</si>
  <si>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</si>
  <si>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</si>
  <si>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</si>
  <si>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</si>
  <si>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</si>
  <si>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</si>
  <si>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</si>
  <si>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</si>
  <si>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</si>
  <si>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</si>
  <si>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</si>
  <si>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</si>
  <si>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</si>
  <si>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</si>
  <si>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</si>
  <si>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</si>
  <si>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</si>
  <si>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</si>
  <si>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</si>
  <si>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</si>
  <si>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</si>
  <si>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</si>
  <si>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</si>
  <si>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</si>
  <si>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</si>
  <si>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</si>
  <si>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</si>
  <si>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</si>
  <si>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</si>
  <si>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</si>
  <si>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</si>
  <si>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</si>
  <si>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</si>
  <si>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</si>
  <si>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</si>
  <si>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</si>
  <si>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</si>
  <si>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</si>
  <si>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</si>
  <si>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</si>
  <si>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</si>
  <si>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</si>
  <si>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</si>
  <si>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</si>
  <si>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</si>
  <si>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</si>
  <si>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</si>
  <si>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</si>
  <si>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</si>
  <si>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</si>
  <si>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</si>
  <si>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</si>
  <si>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</si>
  <si>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</si>
  <si>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</si>
  <si>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</si>
  <si>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</si>
  <si>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</si>
  <si>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</si>
  <si>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</si>
  <si>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</si>
  <si>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</si>
  <si>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</si>
  <si>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</si>
  <si>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</si>
  <si>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</si>
  <si>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</si>
  <si>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</si>
  <si>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</si>
  <si>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</si>
  <si>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</si>
  <si>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</si>
  <si>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</si>
  <si>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</si>
  <si>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</si>
  <si>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</si>
  <si>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</si>
  <si>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</si>
  <si>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</si>
  <si>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</si>
  <si>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</si>
  <si>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</si>
  <si>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</si>
  <si>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</si>
  <si>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</si>
  <si>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</si>
  <si>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</si>
  <si>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</si>
  <si>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</si>
  <si>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</si>
  <si>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</si>
  <si>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</si>
  <si>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</si>
  <si>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</si>
  <si>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</si>
  <si>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</si>
  <si>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</si>
  <si>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</si>
  <si>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</si>
  <si>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</si>
  <si>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</si>
  <si>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</si>
  <si>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</si>
  <si>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</si>
  <si>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</si>
  <si>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</si>
  <si>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</si>
  <si>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</si>
  <si>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</si>
  <si>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</si>
  <si>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</si>
  <si>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</si>
  <si>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</si>
  <si>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</si>
  <si>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</si>
  <si>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</si>
  <si>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</si>
  <si>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</si>
  <si>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</si>
  <si>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</si>
  <si>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</si>
  <si>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</si>
  <si>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</si>
  <si>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</si>
  <si>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</si>
  <si>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</si>
  <si>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</si>
  <si>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</si>
  <si>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</si>
  <si>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</si>
  <si>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</si>
  <si>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</si>
  <si>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</si>
  <si>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</si>
  <si>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</si>
  <si>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</si>
  <si>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</si>
  <si>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</si>
  <si>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</si>
  <si>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</si>
  <si>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</si>
  <si>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</si>
  <si>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</si>
  <si>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</si>
  <si>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</si>
  <si>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</si>
  <si>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</si>
  <si>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</si>
  <si>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</si>
  <si>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</si>
  <si>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</si>
  <si>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</si>
  <si>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</si>
  <si>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</si>
  <si>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</si>
  <si>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</si>
  <si>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</si>
  <si>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</si>
  <si>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</si>
  <si>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</si>
  <si>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</si>
  <si>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</si>
  <si>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</si>
  <si>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</si>
  <si>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</si>
  <si>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</si>
  <si>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</si>
  <si>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</si>
  <si>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</si>
  <si>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</si>
  <si>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</si>
  <si>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</si>
  <si>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</si>
  <si>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</si>
  <si>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</si>
  <si>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</si>
  <si>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</si>
  <si>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</si>
  <si>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</si>
  <si>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</si>
  <si>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</si>
  <si>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</si>
  <si>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</si>
  <si>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</si>
  <si>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</si>
  <si>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</si>
  <si>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</si>
  <si>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</si>
  <si>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</si>
  <si>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</si>
  <si>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</si>
  <si>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</si>
  <si>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</si>
  <si>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</si>
  <si>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</si>
  <si>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</si>
  <si>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</si>
  <si>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</si>
  <si>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</si>
  <si>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</si>
  <si>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</si>
  <si>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</si>
  <si>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</si>
  <si>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</si>
  <si>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</si>
  <si>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</si>
  <si>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</si>
  <si>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</si>
  <si>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</si>
  <si>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</si>
  <si>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</si>
  <si>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</si>
  <si>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</si>
  <si>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</si>
  <si>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</si>
  <si>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</si>
  <si>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</si>
  <si>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</si>
  <si>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</si>
  <si>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</si>
  <si>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</si>
  <si>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</si>
  <si>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</si>
  <si>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</si>
  <si>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</si>
  <si>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</si>
  <si>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</si>
  <si>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</si>
  <si>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</si>
  <si>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</si>
  <si>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</si>
  <si>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</si>
  <si>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</si>
  <si>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</si>
  <si>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</si>
  <si>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</si>
  <si>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</si>
  <si>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</si>
  <si>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</si>
  <si>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</si>
  <si>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</si>
  <si>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</si>
  <si>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</si>
  <si>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</si>
  <si>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</si>
  <si>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</si>
  <si>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</si>
  <si>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</si>
  <si>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</si>
  <si>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</si>
  <si>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</si>
  <si>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</si>
  <si>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</si>
  <si>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</si>
  <si>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</si>
  <si>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</si>
  <si>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</si>
  <si>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</si>
  <si>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</si>
  <si>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</si>
  <si>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</si>
  <si>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</si>
  <si>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</si>
  <si>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</si>
  <si>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</si>
  <si>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</si>
  <si>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</si>
  <si>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</si>
  <si>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</si>
  <si>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</si>
  <si>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</si>
  <si>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</si>
  <si>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</si>
  <si>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</si>
  <si>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</si>
  <si>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</si>
  <si>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</si>
  <si>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</si>
  <si>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</si>
  <si>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</si>
  <si>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</si>
  <si>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</si>
  <si>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</si>
  <si>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</si>
  <si>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</si>
  <si>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</si>
  <si>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</si>
  <si>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</si>
  <si>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</si>
  <si>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</si>
  <si>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</si>
  <si>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</si>
  <si>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</si>
  <si>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</si>
  <si>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</si>
  <si>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</si>
  <si>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</si>
  <si>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</si>
  <si>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</si>
  <si>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</si>
  <si>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</si>
  <si>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</si>
  <si>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</si>
  <si>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</si>
  <si>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</si>
  <si>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</si>
  <si>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</si>
  <si>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</si>
  <si>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</si>
  <si>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</si>
  <si>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</si>
  <si>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</si>
  <si>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</si>
  <si>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</si>
  <si>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</si>
  <si>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</si>
  <si>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</si>
  <si>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</si>
  <si>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</si>
  <si>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</si>
  <si>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</si>
  <si>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</si>
  <si>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</si>
  <si>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</si>
  <si>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</si>
  <si>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</si>
  <si>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</si>
  <si>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</si>
  <si>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</si>
  <si>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</si>
  <si>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</si>
  <si>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</si>
  <si>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</si>
  <si>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</si>
  <si>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</si>
  <si>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</si>
  <si>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</si>
  <si>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</si>
  <si>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</si>
  <si>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</si>
  <si>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</si>
  <si>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</si>
  <si>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</si>
  <si>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</si>
  <si>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</si>
  <si>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</si>
  <si>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</si>
  <si>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</si>
  <si>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</si>
  <si>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</si>
  <si>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</si>
  <si>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</si>
  <si>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</si>
  <si>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</si>
  <si>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</si>
  <si>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</si>
  <si>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</si>
  <si>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</si>
  <si>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</si>
  <si>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</si>
  <si>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</si>
  <si>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</si>
  <si>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</si>
  <si>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</si>
  <si>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</si>
  <si>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</si>
  <si>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</si>
  <si>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</si>
  <si>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</si>
  <si>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</si>
  <si>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</si>
  <si>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</si>
  <si>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</si>
  <si>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</si>
  <si>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</si>
  <si>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</si>
  <si>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</si>
  <si>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</si>
  <si>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</si>
  <si>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</si>
  <si>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</si>
  <si>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</si>
  <si>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</si>
  <si>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</si>
  <si>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</si>
  <si>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</si>
  <si>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</si>
  <si>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</si>
  <si>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</si>
  <si>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</si>
  <si>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</si>
  <si>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</si>
  <si>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</si>
  <si>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</si>
  <si>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</si>
  <si>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</si>
  <si>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</si>
  <si>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</si>
  <si>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</si>
  <si>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</si>
  <si>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</si>
  <si>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</si>
  <si>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</si>
  <si>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</si>
  <si>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</si>
  <si>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</si>
  <si>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</si>
  <si>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</si>
  <si>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</si>
  <si>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</si>
  <si>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</si>
  <si>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</si>
  <si>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</si>
  <si>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</si>
  <si>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</si>
  <si>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</si>
  <si>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</si>
  <si>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</si>
  <si>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</si>
  <si>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</si>
  <si>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</si>
  <si>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</si>
  <si>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</si>
  <si>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</si>
  <si>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</si>
  <si>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</si>
  <si>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</si>
  <si>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</si>
  <si>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</si>
  <si>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</si>
  <si>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</si>
  <si>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</si>
  <si>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</si>
  <si>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</si>
  <si>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</si>
  <si>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</si>
  <si>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</si>
  <si>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</si>
  <si>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</si>
  <si>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</si>
  <si>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</si>
  <si>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</si>
  <si>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</si>
  <si>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</si>
  <si>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</si>
  <si>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</si>
  <si>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</si>
  <si>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</si>
  <si>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</si>
  <si>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</si>
  <si>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</si>
  <si>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</si>
  <si>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</si>
  <si>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</si>
  <si>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</si>
  <si>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</si>
  <si>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</si>
  <si>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</si>
  <si>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</si>
  <si>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</si>
  <si>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</si>
  <si>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</si>
  <si>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</si>
  <si>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</si>
  <si>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</si>
  <si>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</si>
  <si>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</si>
  <si>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</si>
  <si>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</si>
  <si>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</si>
  <si>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</si>
  <si>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</si>
  <si>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</si>
  <si>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</si>
  <si>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</si>
  <si>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</si>
  <si>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</si>
  <si>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</si>
  <si>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</si>
  <si>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</si>
  <si>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</si>
  <si>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</si>
  <si>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</si>
  <si>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</si>
  <si>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</si>
  <si>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</si>
  <si>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</si>
  <si>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</si>
  <si>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</si>
  <si>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</si>
  <si>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</si>
  <si>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</si>
  <si>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</si>
  <si>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</si>
  <si>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</si>
  <si>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</si>
  <si>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</si>
  <si>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</si>
  <si>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</si>
  <si>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</si>
  <si>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</si>
  <si>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</si>
  <si>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</si>
  <si>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</si>
  <si>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</si>
  <si>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</si>
  <si>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</si>
  <si>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</si>
  <si>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</si>
  <si>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</si>
  <si>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</si>
  <si>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</si>
  <si>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</si>
  <si>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</si>
  <si>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</si>
  <si>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</si>
  <si>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</si>
  <si>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</si>
  <si>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</si>
  <si>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</si>
  <si>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</si>
  <si>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</si>
  <si>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</si>
  <si>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</si>
  <si>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</si>
  <si>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</si>
  <si>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</si>
  <si>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</si>
  <si>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</si>
  <si>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</si>
  <si>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</si>
  <si>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</si>
  <si>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</si>
  <si>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</si>
  <si>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</si>
  <si>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</si>
  <si>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</si>
  <si>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</si>
  <si>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</si>
  <si>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</si>
  <si>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</si>
  <si>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</si>
  <si>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</si>
  <si>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</si>
  <si>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</si>
  <si>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</si>
  <si>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</si>
  <si>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</si>
  <si>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</si>
  <si>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</si>
  <si>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</si>
  <si>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</si>
  <si>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</si>
  <si>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</si>
  <si>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</si>
  <si>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</si>
  <si>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</si>
  <si>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</si>
  <si>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</si>
  <si>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</si>
  <si>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</si>
  <si>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</si>
  <si>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</si>
  <si>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</si>
  <si>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</si>
  <si>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</si>
  <si>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</si>
  <si>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</si>
  <si>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</si>
  <si>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</si>
  <si>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</si>
  <si>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</si>
  <si>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</si>
  <si>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</si>
  <si>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</si>
  <si>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</si>
  <si>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</si>
  <si>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</si>
  <si>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</si>
  <si>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</si>
  <si>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</si>
  <si>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</si>
  <si>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</si>
  <si>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</si>
  <si>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</si>
  <si>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</si>
  <si>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</si>
  <si>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</si>
  <si>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</si>
  <si>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</si>
  <si>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</si>
  <si>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</si>
  <si>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</si>
  <si>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</si>
  <si>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</si>
  <si>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</si>
  <si>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</si>
  <si>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</si>
  <si>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</si>
  <si>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</si>
  <si>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</si>
  <si>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</si>
  <si>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</si>
  <si>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</si>
  <si>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</si>
  <si>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</si>
  <si>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</si>
  <si>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</si>
  <si>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</si>
  <si>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</si>
  <si>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</si>
  <si>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</si>
  <si>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</si>
  <si>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</si>
  <si>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</si>
  <si>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</si>
  <si>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</si>
  <si>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</si>
  <si>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</si>
  <si>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</si>
  <si>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</si>
  <si>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</si>
  <si>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</si>
  <si>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</si>
  <si>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</si>
  <si>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</si>
  <si>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</si>
  <si>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</si>
  <si>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</si>
  <si>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</si>
  <si>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</si>
  <si>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</si>
  <si>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</si>
  <si>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</si>
  <si>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</si>
  <si>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</si>
  <si>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</si>
  <si>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</si>
  <si>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</si>
  <si>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</si>
  <si>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</si>
  <si>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</si>
  <si>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</si>
  <si>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</si>
  <si>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</si>
  <si>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</si>
  <si>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</si>
  <si>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</si>
  <si>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</si>
  <si>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</si>
  <si>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</si>
  <si>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</si>
  <si>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</si>
  <si>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</si>
  <si>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</si>
  <si>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</si>
  <si>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</si>
  <si>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</si>
  <si>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</si>
  <si>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</si>
  <si>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</si>
  <si>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</si>
  <si>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</si>
  <si>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</si>
  <si>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</si>
  <si>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</si>
  <si>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</si>
  <si>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</si>
  <si>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</si>
  <si>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</si>
  <si>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</si>
  <si>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</si>
  <si>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</si>
  <si>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</si>
  <si>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</si>
  <si>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</si>
  <si>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</si>
  <si>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</si>
  <si>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</si>
  <si>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</si>
  <si>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</si>
  <si>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</si>
  <si>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</si>
  <si>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</si>
  <si>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</si>
  <si>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</si>
  <si>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</si>
  <si>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</si>
  <si>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</si>
  <si>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</si>
  <si>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</si>
  <si>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</si>
  <si>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</si>
  <si>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</si>
  <si>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</si>
  <si>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</si>
  <si>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</si>
  <si>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</si>
  <si>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</si>
  <si>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</si>
  <si>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</si>
  <si>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</si>
  <si>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</si>
  <si>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</si>
  <si>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</si>
  <si>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</si>
  <si>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</si>
  <si>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</si>
  <si>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</si>
  <si>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</si>
  <si>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</si>
  <si>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</si>
  <si>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</si>
  <si>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</si>
  <si>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</si>
  <si>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</si>
  <si>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</si>
  <si>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</si>
  <si>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</si>
  <si>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</si>
  <si>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</si>
  <si>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</si>
  <si>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</si>
  <si>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</si>
  <si>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</si>
  <si>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</si>
  <si>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</si>
  <si>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</si>
  <si>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</si>
  <si>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</si>
  <si>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</si>
  <si>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</si>
  <si>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</si>
  <si>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</si>
  <si>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</si>
  <si>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</si>
  <si>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</si>
  <si>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</si>
  <si>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</si>
  <si>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</si>
  <si>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</si>
  <si>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</si>
  <si>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</si>
  <si>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</si>
  <si>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</si>
  <si>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</si>
  <si>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</si>
  <si>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</si>
  <si>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</si>
  <si>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</si>
  <si>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</si>
  <si>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</si>
  <si>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</si>
  <si>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</si>
  <si>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</si>
  <si>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</si>
  <si>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</si>
  <si>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</si>
  <si>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</si>
  <si>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</si>
  <si>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</si>
  <si>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</si>
  <si>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</si>
  <si>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</si>
  <si>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</si>
  <si>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</si>
  <si>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</si>
  <si>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</si>
  <si>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</si>
  <si>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</si>
  <si>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</si>
  <si>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</si>
  <si>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</si>
  <si>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</si>
  <si>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</si>
  <si>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</si>
  <si>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</si>
  <si>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</si>
  <si>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</si>
  <si>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</si>
  <si>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</si>
  <si>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</si>
  <si>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</si>
  <si>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</si>
  <si>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</si>
  <si>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</si>
  <si>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</si>
  <si>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</si>
  <si>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</si>
  <si>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</si>
  <si>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</si>
  <si>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</si>
  <si>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</si>
  <si>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</si>
  <si>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</si>
  <si>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</si>
  <si>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</si>
  <si>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</si>
  <si>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</si>
  <si>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</si>
  <si>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</si>
  <si>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</si>
  <si>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</si>
  <si>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</si>
  <si>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</si>
  <si>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</si>
  <si>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</si>
  <si>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</si>
  <si>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</si>
  <si>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</si>
  <si>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</si>
  <si>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</si>
  <si>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</si>
  <si>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</si>
  <si>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</si>
  <si>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</si>
  <si>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</si>
  <si>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</si>
  <si>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</si>
  <si>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</si>
  <si>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</si>
  <si>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</si>
  <si>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</si>
  <si>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</si>
  <si>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</si>
  <si>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</si>
  <si>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</si>
  <si>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</si>
  <si>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</si>
  <si>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</si>
  <si>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</si>
  <si>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</si>
  <si>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</si>
  <si>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</si>
  <si>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</si>
  <si>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</si>
  <si>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</si>
  <si>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</si>
  <si>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</si>
  <si>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</si>
  <si>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</si>
  <si>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</si>
  <si>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</si>
  <si>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</si>
  <si>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</si>
  <si>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</si>
  <si>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</si>
  <si>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</si>
  <si>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</si>
  <si>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</si>
  <si>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</si>
  <si>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</si>
  <si>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</si>
  <si>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</si>
  <si>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</si>
  <si>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</si>
  <si>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</si>
  <si>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</si>
  <si>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</si>
  <si>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</si>
  <si>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</si>
  <si>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</si>
  <si>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</si>
  <si>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</si>
  <si>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</si>
  <si>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</si>
  <si>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</si>
  <si>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</si>
  <si>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</si>
  <si>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</si>
  <si>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</si>
  <si>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</si>
  <si>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</si>
  <si>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</si>
  <si>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</si>
  <si>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</si>
  <si>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</si>
  <si>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</si>
  <si>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</si>
  <si>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</si>
  <si>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</si>
  <si>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</si>
  <si>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</si>
  <si>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</si>
  <si>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</si>
  <si>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</si>
  <si>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</si>
  <si>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</si>
  <si>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</si>
  <si>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</si>
  <si>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</si>
  <si>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</si>
  <si>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</si>
  <si>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</si>
  <si>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</si>
  <si>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</si>
  <si>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</si>
  <si>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</si>
  <si>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</si>
  <si>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</si>
  <si>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</si>
  <si>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</si>
  <si>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</si>
  <si>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</si>
  <si>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</si>
  <si>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</si>
  <si>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</si>
  <si>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</si>
  <si>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</si>
  <si>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</si>
  <si>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</si>
  <si>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</si>
  <si>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</si>
  <si>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</si>
  <si>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</si>
  <si>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</si>
  <si>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</si>
  <si>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</si>
  <si>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</si>
  <si>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</si>
  <si>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</si>
  <si>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</si>
  <si>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</si>
  <si>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</si>
  <si>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</si>
  <si>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</si>
  <si>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</si>
  <si>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</si>
  <si>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</si>
  <si>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</si>
  <si>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</si>
  <si>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</si>
  <si>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</si>
  <si>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</si>
  <si>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</si>
  <si>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</si>
  <si>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</si>
  <si>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</si>
  <si>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</si>
  <si>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</si>
  <si>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</si>
  <si>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</si>
  <si>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</si>
  <si>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</si>
  <si>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</si>
  <si>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</si>
  <si>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</si>
  <si>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</si>
  <si>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</si>
  <si>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</si>
  <si>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</si>
  <si>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</si>
  <si>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</si>
  <si>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</si>
  <si>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</si>
  <si>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</si>
  <si>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</si>
  <si>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</si>
  <si>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</si>
  <si>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</si>
  <si>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</si>
  <si>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</si>
  <si>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</si>
  <si>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</si>
  <si>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</si>
  <si>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</si>
  <si>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</si>
  <si>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</si>
  <si>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</si>
  <si>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</si>
  <si>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</si>
  <si>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</si>
  <si>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</si>
  <si>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</si>
  <si>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</si>
  <si>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</si>
  <si>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</si>
  <si>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</si>
  <si>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</si>
  <si>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</si>
  <si>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</si>
  <si>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</si>
  <si>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</si>
  <si>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</si>
  <si>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</si>
  <si>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</si>
  <si>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</si>
  <si>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</si>
  <si>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</si>
  <si>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</si>
  <si>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</si>
  <si>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</si>
  <si>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</si>
  <si>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</si>
  <si>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</si>
  <si>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</si>
  <si>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</si>
  <si>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</si>
  <si>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</si>
  <si>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</si>
  <si>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</si>
  <si>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</si>
  <si>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</si>
  <si>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</si>
  <si>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</si>
  <si>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</si>
  <si>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</si>
  <si>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</si>
  <si>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</si>
  <si>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</si>
  <si>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</si>
  <si>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</si>
  <si>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</si>
  <si>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</si>
  <si>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</si>
  <si>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</si>
  <si>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</si>
  <si>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</si>
  <si>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</si>
  <si>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</si>
  <si>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</si>
  <si>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</si>
  <si>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</si>
  <si>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</si>
  <si>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</si>
  <si>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</si>
  <si>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</si>
  <si>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</si>
  <si>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</si>
  <si>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</si>
  <si>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</si>
  <si>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</si>
  <si>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</si>
  <si>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</si>
  <si>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</si>
  <si>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</si>
  <si>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</si>
  <si>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</si>
  <si>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</si>
  <si>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</si>
  <si>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</si>
  <si>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</si>
  <si>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</si>
  <si>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</si>
  <si>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</si>
  <si>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</si>
  <si>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</si>
  <si>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</si>
  <si>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</si>
  <si>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</si>
  <si>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</si>
  <si>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</si>
  <si>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</si>
  <si>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</si>
  <si>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</si>
  <si>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</si>
  <si>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</si>
  <si>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</si>
  <si>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</si>
  <si>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</si>
  <si>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</si>
  <si>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</si>
  <si>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</si>
  <si>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</si>
  <si>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</si>
  <si>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</si>
  <si>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</si>
  <si>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</si>
  <si>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</si>
  <si>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</si>
  <si>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</si>
  <si>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</si>
  <si>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</si>
  <si>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</si>
  <si>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</si>
  <si>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</si>
  <si>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</si>
  <si>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</si>
  <si>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</si>
  <si>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</si>
  <si>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</si>
  <si>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</si>
  <si>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</si>
  <si>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</si>
  <si>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</si>
  <si>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</si>
  <si>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</si>
  <si>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</si>
  <si>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</si>
  <si>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</si>
  <si>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</si>
  <si>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</si>
  <si>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</si>
  <si>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</si>
  <si>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</si>
  <si>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</si>
  <si>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</si>
  <si>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</si>
  <si>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</si>
  <si>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</si>
  <si>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</si>
  <si>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</si>
  <si>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</si>
  <si>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</si>
  <si>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</si>
  <si>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</si>
  <si>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</si>
  <si>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</si>
  <si>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</si>
  <si>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</si>
  <si>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</si>
  <si>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</si>
  <si>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</si>
  <si>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</si>
  <si>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</si>
  <si>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</si>
  <si>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</si>
  <si>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</si>
  <si>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</si>
  <si>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</si>
  <si>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</si>
  <si>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</si>
  <si>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</si>
  <si>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</si>
  <si>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</si>
  <si>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</si>
  <si>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</si>
  <si>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</si>
  <si>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</si>
  <si>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</si>
  <si>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</si>
  <si>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</si>
  <si>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</si>
  <si>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</si>
  <si>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</si>
  <si>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</si>
  <si>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</si>
  <si>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</si>
  <si>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</si>
  <si>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</si>
  <si>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</si>
  <si>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</si>
  <si>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</si>
  <si>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</si>
  <si>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</si>
  <si>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</si>
  <si>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</si>
  <si>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</si>
  <si>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</si>
  <si>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</si>
  <si>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</si>
  <si>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</si>
  <si>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</si>
  <si>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</si>
  <si>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</si>
  <si>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</si>
  <si>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</si>
  <si>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</si>
  <si>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</si>
  <si>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</si>
  <si>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</si>
  <si>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</si>
  <si>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</si>
  <si>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</si>
  <si>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</si>
  <si>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</si>
  <si>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</si>
  <si>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</si>
  <si>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</si>
  <si>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</si>
  <si>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</si>
  <si>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</si>
  <si>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</si>
  <si>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</si>
  <si>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</si>
  <si>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</si>
  <si>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</si>
  <si>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</si>
  <si>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</si>
  <si>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</si>
  <si>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</si>
  <si>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</si>
  <si>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</si>
  <si>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</si>
  <si>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</si>
  <si>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</si>
  <si>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</si>
  <si>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</si>
  <si>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</si>
  <si>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</si>
  <si>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</si>
  <si>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</si>
  <si>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</si>
  <si>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</si>
  <si>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</si>
  <si>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</si>
  <si>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</si>
  <si>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</si>
  <si>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</si>
  <si>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</si>
  <si>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</si>
  <si>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</si>
  <si>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</si>
  <si>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</si>
  <si>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</si>
  <si>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</si>
  <si>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</si>
  <si>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</si>
  <si>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</si>
  <si>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</si>
  <si>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</si>
  <si>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</si>
  <si>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</si>
  <si>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</si>
  <si>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</si>
  <si>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</si>
  <si>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</si>
  <si>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</si>
  <si>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</si>
  <si>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</si>
  <si>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</si>
  <si>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</si>
  <si>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</si>
  <si>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</si>
  <si>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</si>
  <si>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</si>
  <si>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</si>
  <si>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</si>
  <si>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</si>
  <si>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</si>
  <si>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</si>
  <si>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</si>
  <si>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</si>
  <si>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</si>
  <si>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</si>
  <si>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</si>
  <si>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</si>
  <si>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</si>
  <si>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</si>
  <si>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</si>
  <si>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</si>
  <si>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</si>
  <si>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</si>
  <si>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</si>
  <si>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</si>
  <si>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</si>
  <si>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</si>
  <si>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</si>
  <si>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</si>
  <si>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</si>
  <si>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</si>
  <si>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</si>
  <si>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</si>
  <si>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</si>
  <si>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</si>
  <si>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</si>
  <si>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</si>
  <si>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</si>
  <si>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</si>
  <si>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</si>
  <si>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</si>
  <si>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</si>
  <si>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</si>
  <si>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</si>
  <si>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</si>
  <si>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</si>
  <si>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</si>
  <si>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</si>
  <si>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</si>
  <si>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</si>
  <si>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</si>
  <si>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</si>
  <si>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</si>
  <si>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</si>
  <si>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</si>
  <si>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</si>
  <si>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</si>
  <si>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</si>
  <si>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</si>
  <si>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</si>
  <si>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</si>
  <si>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</si>
  <si>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</si>
  <si>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</si>
  <si>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</si>
  <si>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</si>
  <si>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</si>
  <si>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</si>
  <si>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</si>
  <si>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</si>
  <si>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</si>
  <si>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</si>
  <si>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</si>
  <si>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</si>
  <si>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</si>
  <si>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</si>
  <si>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</si>
  <si>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</si>
  <si>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</si>
  <si>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</si>
  <si>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</si>
  <si>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</si>
  <si>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</si>
  <si>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</si>
  <si>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</si>
  <si>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</si>
  <si>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</si>
  <si>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</si>
  <si>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</si>
  <si>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</si>
  <si>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</si>
  <si>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</si>
  <si>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</si>
  <si>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</si>
  <si>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</si>
  <si>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</si>
  <si>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</si>
  <si>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</si>
  <si>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</si>
  <si>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</si>
  <si>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</si>
  <si>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</si>
  <si>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</si>
  <si>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</si>
  <si>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</si>
  <si>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</si>
  <si>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</si>
  <si>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</si>
  <si>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</si>
  <si>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</si>
  <si>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</si>
  <si>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</si>
  <si>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</si>
  <si>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</si>
  <si>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</si>
  <si>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</si>
  <si>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</si>
  <si>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</si>
  <si>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</si>
  <si>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</si>
  <si>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</si>
  <si>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</si>
  <si>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</si>
  <si>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</si>
  <si>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</si>
  <si>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</si>
  <si>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</si>
  <si>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</si>
  <si>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</si>
  <si>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</si>
  <si>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</si>
  <si>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</si>
  <si>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</si>
  <si>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</si>
  <si>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</si>
  <si>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</si>
  <si>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</si>
  <si>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</si>
  <si>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</si>
  <si>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</si>
  <si>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</si>
  <si>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</si>
  <si>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</si>
  <si>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</si>
  <si>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</si>
  <si>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</si>
  <si>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</si>
  <si>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</si>
  <si>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</si>
  <si>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</si>
  <si>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</si>
  <si>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</si>
  <si>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</si>
  <si>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</si>
  <si>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</si>
  <si>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</si>
  <si>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</si>
  <si>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</si>
  <si>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</si>
  <si>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</si>
  <si>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</si>
  <si>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</si>
  <si>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</si>
  <si>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</si>
  <si>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</si>
  <si>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</si>
  <si>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</si>
  <si>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</si>
  <si>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</si>
  <si>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</si>
  <si>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</si>
  <si>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</si>
  <si>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</si>
  <si>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</si>
  <si>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</si>
  <si>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</si>
  <si>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</si>
  <si>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</si>
  <si>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</si>
  <si>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</si>
  <si>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</si>
  <si>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</si>
  <si>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</si>
  <si>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</si>
  <si>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</si>
  <si>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</si>
  <si>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</si>
  <si>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</si>
  <si>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</si>
  <si>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</si>
  <si>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</si>
  <si>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</si>
  <si>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</si>
  <si>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</si>
  <si>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</si>
  <si>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</si>
  <si>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</si>
  <si>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</si>
  <si>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</si>
  <si>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</si>
  <si>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</si>
  <si>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</si>
  <si>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</si>
  <si>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</si>
  <si>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</si>
  <si>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</si>
  <si>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</si>
  <si>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</si>
  <si>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</si>
  <si>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</si>
  <si>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</si>
  <si>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</si>
  <si>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</si>
  <si>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</si>
  <si>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</si>
  <si>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</si>
  <si>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</si>
  <si>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</si>
  <si>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</si>
  <si>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</si>
  <si>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</si>
  <si>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</si>
  <si>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</si>
  <si>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</si>
  <si>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</si>
  <si>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</si>
  <si>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</si>
  <si>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</si>
  <si>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</si>
  <si>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</si>
  <si>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</si>
  <si>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</si>
  <si>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</si>
  <si>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</si>
  <si>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</si>
  <si>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</si>
  <si>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</si>
  <si>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</si>
  <si>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</si>
  <si>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</si>
  <si>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</si>
  <si>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</si>
  <si>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</si>
  <si>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</si>
  <si>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</si>
  <si>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</si>
  <si>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</si>
  <si>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</si>
  <si>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</si>
  <si>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</si>
  <si>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</si>
  <si>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</si>
  <si>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</si>
  <si>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</si>
  <si>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</si>
  <si>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</si>
  <si>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</si>
  <si>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</si>
  <si>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</si>
  <si>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</si>
  <si>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</si>
  <si>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</si>
  <si>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</si>
  <si>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</si>
  <si>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</si>
  <si>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</si>
  <si>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</si>
  <si>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</si>
  <si>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</si>
  <si>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</si>
  <si>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</si>
  <si>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</si>
  <si>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</si>
  <si>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</si>
  <si>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</si>
  <si>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</si>
  <si>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</si>
  <si>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</si>
  <si>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</si>
  <si>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</si>
  <si>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</si>
  <si>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</si>
  <si>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</si>
  <si>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</si>
  <si>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</si>
  <si>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</si>
  <si>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</si>
  <si>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</si>
  <si>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</si>
  <si>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</si>
  <si>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</si>
  <si>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</si>
  <si>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</si>
  <si>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</si>
  <si>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</si>
  <si>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</si>
  <si>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</si>
  <si>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</si>
  <si>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</si>
  <si>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</si>
  <si>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</si>
  <si>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</si>
  <si>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</si>
  <si>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</si>
  <si>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</si>
  <si>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</si>
  <si>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</si>
  <si>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</si>
  <si>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</si>
  <si>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</si>
  <si>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</si>
  <si>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</si>
  <si>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</si>
  <si>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</si>
  <si>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</si>
  <si>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</si>
  <si>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</si>
  <si>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</si>
  <si>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</si>
  <si>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</si>
  <si>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</si>
  <si>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</si>
  <si>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</si>
  <si>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</si>
  <si>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</si>
  <si>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</si>
  <si>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</si>
  <si>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</si>
  <si>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</si>
  <si>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</si>
  <si>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</si>
  <si>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</si>
  <si>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</si>
  <si>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</si>
  <si>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</si>
  <si>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</si>
  <si>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</si>
  <si>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</si>
  <si>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</si>
  <si>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</si>
  <si>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</si>
  <si>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</si>
  <si>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</si>
  <si>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</si>
  <si>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</si>
  <si>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</si>
  <si>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</si>
  <si>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</si>
  <si>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</si>
  <si>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</si>
  <si>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</si>
  <si>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</si>
  <si>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</si>
  <si>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</si>
  <si>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</si>
  <si>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</si>
  <si>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</si>
  <si>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</si>
  <si>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</si>
  <si>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</si>
  <si>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</si>
  <si>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</si>
  <si>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</si>
  <si>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</si>
  <si>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</si>
  <si>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</si>
  <si>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</si>
  <si>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</si>
  <si>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</si>
  <si>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</si>
  <si>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</si>
  <si>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</si>
  <si>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</si>
  <si>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</si>
  <si>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</si>
  <si>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</si>
  <si>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</si>
  <si>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</si>
  <si>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</si>
  <si>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</si>
  <si>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</si>
  <si>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</si>
  <si>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</si>
  <si>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</si>
  <si>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</si>
  <si>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</si>
  <si>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</si>
  <si>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</si>
  <si>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</si>
  <si>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</si>
  <si>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</si>
  <si>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</si>
  <si>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</si>
  <si>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</si>
  <si>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</si>
  <si>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</si>
  <si>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</si>
  <si>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</si>
  <si>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</si>
  <si>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</si>
  <si>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</si>
  <si>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</si>
  <si>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</si>
  <si>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</si>
  <si>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</si>
  <si>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</si>
  <si>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</si>
  <si>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</si>
  <si>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</si>
  <si>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</si>
  <si>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</si>
  <si>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</si>
  <si>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</si>
  <si>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</si>
  <si>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</si>
  <si>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</si>
  <si>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</si>
  <si>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</si>
  <si>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</si>
  <si>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</si>
  <si>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</si>
  <si>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</si>
  <si>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</si>
  <si>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</si>
  <si>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</si>
  <si>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</si>
  <si>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</si>
  <si>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</si>
  <si>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</si>
  <si>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</si>
  <si>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</si>
  <si>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</si>
  <si>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</si>
  <si>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</si>
  <si>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</si>
  <si>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</si>
  <si>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</si>
  <si>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</si>
  <si>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</si>
  <si>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</si>
  <si>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</si>
  <si>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</si>
  <si>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</si>
  <si>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</si>
  <si>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</si>
  <si>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</si>
  <si>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</si>
  <si>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</si>
  <si>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</si>
  <si>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</si>
  <si>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</si>
  <si>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</si>
  <si>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</si>
  <si>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</si>
  <si>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</si>
  <si>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</si>
  <si>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</si>
  <si>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</si>
  <si>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</si>
  <si>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</si>
  <si>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</si>
  <si>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</si>
  <si>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</si>
  <si>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</si>
  <si>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</si>
  <si>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</si>
  <si>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</si>
  <si>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</si>
  <si>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</si>
  <si>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</si>
  <si>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</si>
  <si>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</si>
  <si>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</si>
  <si>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</si>
  <si>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</si>
  <si>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</si>
  <si>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</si>
  <si>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</si>
  <si>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</si>
  <si>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</si>
  <si>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</si>
  <si>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</si>
  <si>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</si>
  <si>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</si>
  <si>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</si>
  <si>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</si>
  <si>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</si>
  <si>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</si>
  <si>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</si>
  <si>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</si>
  <si>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</si>
  <si>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</si>
  <si>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</si>
  <si>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</si>
  <si>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</si>
  <si>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</si>
  <si>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</si>
  <si>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</si>
  <si>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</si>
  <si>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</si>
  <si>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</si>
  <si>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</si>
  <si>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</si>
  <si>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</si>
  <si>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</si>
  <si>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</si>
  <si>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</si>
  <si>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</si>
  <si>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</si>
  <si>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</si>
  <si>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</si>
  <si>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</si>
  <si>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</si>
  <si>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</si>
  <si>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</si>
  <si>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</si>
  <si>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</si>
  <si>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</si>
  <si>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</si>
  <si>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</si>
  <si>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</si>
  <si>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</si>
  <si>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</si>
  <si>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</si>
  <si>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</si>
  <si>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</si>
  <si>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</si>
  <si>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</si>
  <si>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</si>
  <si>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</si>
  <si>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</si>
  <si>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</si>
  <si>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</si>
  <si>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</si>
  <si>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</si>
  <si>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</si>
  <si>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</si>
  <si>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</si>
  <si>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</si>
  <si>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</si>
  <si>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</si>
  <si>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</si>
  <si>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</si>
  <si>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</si>
  <si>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</si>
  <si>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</si>
  <si>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</si>
  <si>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</si>
  <si>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</si>
  <si>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</si>
  <si>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</si>
  <si>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</si>
  <si>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</si>
  <si>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</si>
  <si>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</si>
  <si>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</si>
  <si>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</si>
  <si>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</si>
  <si>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</si>
  <si>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</si>
  <si>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</si>
  <si>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</si>
  <si>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</si>
  <si>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</si>
  <si>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</si>
  <si>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</si>
  <si>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</si>
  <si>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</si>
  <si>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</si>
  <si>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</si>
  <si>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</si>
  <si>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</si>
  <si>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</si>
  <si>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</si>
  <si>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</si>
  <si>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</si>
  <si>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</si>
  <si>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</si>
  <si>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</si>
  <si>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</si>
  <si>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</si>
  <si>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</si>
  <si>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</si>
  <si>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</si>
  <si>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</si>
  <si>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</si>
  <si>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</si>
  <si>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</si>
  <si>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</si>
  <si>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</si>
  <si>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</si>
  <si>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</si>
  <si>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</si>
  <si>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</si>
  <si>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</si>
  <si>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</si>
  <si>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</si>
  <si>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</si>
  <si>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</si>
  <si>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</si>
  <si>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</si>
  <si>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</si>
  <si>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</si>
  <si>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</si>
  <si>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</si>
  <si>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</si>
  <si>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</si>
  <si>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</si>
  <si>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</si>
  <si>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</si>
  <si>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</si>
  <si>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</si>
  <si>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</si>
  <si>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</si>
  <si>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</si>
  <si>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</si>
  <si>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</si>
  <si>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</si>
  <si>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</si>
  <si>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</si>
  <si>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</si>
  <si>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</si>
  <si>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</si>
  <si>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</si>
  <si>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</si>
  <si>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</si>
  <si>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</si>
  <si>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</si>
  <si>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</si>
  <si>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</si>
  <si>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</si>
  <si>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</si>
  <si>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</si>
  <si>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</si>
  <si>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</si>
  <si>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</si>
  <si>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</si>
  <si>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</si>
  <si>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</si>
  <si>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</si>
  <si>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</si>
  <si>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</si>
  <si>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</si>
  <si>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</si>
  <si>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</si>
  <si>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</si>
  <si>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</si>
  <si>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</si>
  <si>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</si>
  <si>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</si>
  <si>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</si>
  <si>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</si>
  <si>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</si>
  <si>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</si>
  <si>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</si>
  <si>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</si>
  <si>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</si>
  <si>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</si>
  <si>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</si>
  <si>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</si>
  <si>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</si>
  <si>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</si>
  <si>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</si>
  <si>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</si>
  <si>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</si>
  <si>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</si>
  <si>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</si>
  <si>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</si>
  <si>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</si>
  <si>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</si>
  <si>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</si>
  <si>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</si>
  <si>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</si>
  <si>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</si>
  <si>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</si>
  <si>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</si>
  <si>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</si>
  <si>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</si>
  <si>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</si>
  <si>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</si>
  <si>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</si>
  <si>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</si>
  <si>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</si>
  <si>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</si>
  <si>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</si>
  <si>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</si>
  <si>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</si>
  <si>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</si>
  <si>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</si>
  <si>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</si>
  <si>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</si>
  <si>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</si>
  <si>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</si>
  <si>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</si>
  <si>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</si>
  <si>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</si>
  <si>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</si>
  <si>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</si>
  <si>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</si>
  <si>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</si>
  <si>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</si>
  <si>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</si>
  <si>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</si>
  <si>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</si>
  <si>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</si>
  <si>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</si>
  <si>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</si>
  <si>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</si>
  <si>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</si>
  <si>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</si>
  <si>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</si>
  <si>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</si>
  <si>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</si>
  <si>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</si>
  <si>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</si>
  <si>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</si>
  <si>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</si>
  <si>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</si>
  <si>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</si>
  <si>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</si>
  <si>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</si>
  <si>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</si>
  <si>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</si>
  <si>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</si>
  <si>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</si>
  <si>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</si>
  <si>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</si>
  <si>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</si>
  <si>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</si>
  <si>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</si>
  <si>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</si>
  <si>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</si>
  <si>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</si>
  <si>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</si>
  <si>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</si>
  <si>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</si>
  <si>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</si>
  <si>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</si>
  <si>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</si>
  <si>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</si>
  <si>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</si>
  <si>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</si>
  <si>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</si>
  <si>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</si>
  <si>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</si>
  <si>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</si>
  <si>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</si>
  <si>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</si>
  <si>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</si>
  <si>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</si>
  <si>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</si>
  <si>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</si>
  <si>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</si>
  <si>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</si>
  <si>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</si>
  <si>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</si>
  <si>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</si>
  <si>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</si>
  <si>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</si>
  <si>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</si>
  <si>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</si>
  <si>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</si>
  <si>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</si>
  <si>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</si>
  <si>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</si>
  <si>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</si>
  <si>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</si>
  <si>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</si>
  <si>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</si>
  <si>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</si>
  <si>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</si>
  <si>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</si>
  <si>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</si>
  <si>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</si>
  <si>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</si>
  <si>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</si>
  <si>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</si>
  <si>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</si>
  <si>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</si>
  <si>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</si>
  <si>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</si>
  <si>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</si>
  <si>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</si>
  <si>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</si>
  <si>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</si>
  <si>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</si>
  <si>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</si>
  <si>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</si>
  <si>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</si>
  <si>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</si>
  <si>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</si>
  <si>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</si>
  <si>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</si>
  <si>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</si>
  <si>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</si>
  <si>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</si>
  <si>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</si>
  <si>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</si>
  <si>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</si>
  <si>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</si>
  <si>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</si>
  <si>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</si>
  <si>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</si>
  <si>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</si>
  <si>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</si>
  <si>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</si>
  <si>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</si>
  <si>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</si>
  <si>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</si>
  <si>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</si>
  <si>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</si>
  <si>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</si>
  <si>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</si>
  <si>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</si>
  <si>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</si>
  <si>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</si>
  <si>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</si>
  <si>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</si>
  <si>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</si>
  <si>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</si>
  <si>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</si>
  <si>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</si>
  <si>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</si>
  <si>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</si>
  <si>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</si>
  <si>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</si>
  <si>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</si>
  <si>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</si>
  <si>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</si>
  <si>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</si>
  <si>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</si>
  <si>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</si>
  <si>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</si>
  <si>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</si>
  <si>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</si>
  <si>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</si>
  <si>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</si>
  <si>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</si>
  <si>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</si>
  <si>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</si>
  <si>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</si>
  <si>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</si>
  <si>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</si>
  <si>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</si>
  <si>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</si>
  <si>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</si>
  <si>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</si>
  <si>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</si>
  <si>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</si>
  <si>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</si>
  <si>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</si>
  <si>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</si>
  <si>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</si>
  <si>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</si>
  <si>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</si>
  <si>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</si>
  <si>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</si>
  <si>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</si>
  <si>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</si>
  <si>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</si>
  <si>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</si>
  <si>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</si>
  <si>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</si>
  <si>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</si>
  <si>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</si>
  <si>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</si>
  <si>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</si>
  <si>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</si>
  <si>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</si>
  <si>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</si>
  <si>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</si>
  <si>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</si>
  <si>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</si>
  <si>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</si>
  <si>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</si>
  <si>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</si>
  <si>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</si>
  <si>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</si>
  <si>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</si>
  <si>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</si>
  <si>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</si>
  <si>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</si>
  <si>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</si>
  <si>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</si>
  <si>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</si>
  <si>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</si>
  <si>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</si>
  <si>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</si>
  <si>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</si>
  <si>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</si>
  <si>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</si>
  <si>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</si>
  <si>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</si>
  <si>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</si>
  <si>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</si>
  <si>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</si>
  <si>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</si>
  <si>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</si>
  <si>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</si>
  <si>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</si>
  <si>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</si>
  <si>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</si>
  <si>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</si>
  <si>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</si>
  <si>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</si>
  <si>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</si>
  <si>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</si>
  <si>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</si>
  <si>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</si>
  <si>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</si>
  <si>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</si>
  <si>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</si>
  <si>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</si>
  <si>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</si>
  <si>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</si>
  <si>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</si>
  <si>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</si>
  <si>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</si>
  <si>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</si>
  <si>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</si>
  <si>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</si>
  <si>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</si>
  <si>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</si>
  <si>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</si>
  <si>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</si>
  <si>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</si>
  <si>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</si>
  <si>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</si>
  <si>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</si>
  <si>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</si>
  <si>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</si>
  <si>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</si>
  <si>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</si>
  <si>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</si>
  <si>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</si>
  <si>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</si>
  <si>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</si>
  <si>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</si>
  <si>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</si>
  <si>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</si>
  <si>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</si>
  <si>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</si>
  <si>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</si>
  <si>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</si>
  <si>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</si>
  <si>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</si>
  <si>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</si>
  <si>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</si>
  <si>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</si>
  <si>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</si>
  <si>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</si>
  <si>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</si>
  <si>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</si>
  <si>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</si>
  <si>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</si>
  <si>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</si>
  <si>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</si>
  <si>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</si>
  <si>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</si>
  <si>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</si>
  <si>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</si>
  <si>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</si>
  <si>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</si>
  <si>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</si>
  <si>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</si>
  <si>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</si>
  <si>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</si>
  <si>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</si>
  <si>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</si>
  <si>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</si>
  <si>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</si>
  <si>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</si>
  <si>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</si>
  <si>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</si>
  <si>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</si>
  <si>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</si>
  <si>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</si>
  <si>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</si>
  <si>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</si>
  <si>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</si>
  <si>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</si>
  <si>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</si>
  <si>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</si>
  <si>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</si>
  <si>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</si>
  <si>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</si>
  <si>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</si>
  <si>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</si>
  <si>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</si>
  <si>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</si>
  <si>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</si>
  <si>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</si>
  <si>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</si>
  <si>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</si>
  <si>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</si>
  <si>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</si>
  <si>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</si>
  <si>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</si>
  <si>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</si>
  <si>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</si>
  <si>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</si>
  <si>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</si>
  <si>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</si>
  <si>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</si>
  <si>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</si>
  <si>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</si>
  <si>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</si>
  <si>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</si>
  <si>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</si>
  <si>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</si>
  <si>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</si>
  <si>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</si>
  <si>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</si>
  <si>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</si>
  <si>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</si>
  <si>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</si>
  <si>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</si>
  <si>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</si>
  <si>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</si>
  <si>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</si>
  <si>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</si>
  <si>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</si>
  <si>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</si>
  <si>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</si>
  <si>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</si>
  <si>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</si>
  <si>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</si>
  <si>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</si>
  <si>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</si>
  <si>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</si>
  <si>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</si>
  <si>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</si>
  <si>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</si>
  <si>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</si>
  <si>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</si>
  <si>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</si>
  <si>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</si>
  <si>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</si>
  <si>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</si>
  <si>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</si>
  <si>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</si>
  <si>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</si>
  <si>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</si>
  <si>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</si>
  <si>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</si>
  <si>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</si>
  <si>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</si>
  <si>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</si>
  <si>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</si>
  <si>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</si>
  <si>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</si>
  <si>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</si>
  <si>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</si>
  <si>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</si>
  <si>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</si>
  <si>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</si>
  <si>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</si>
  <si>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</si>
  <si>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</si>
  <si>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</si>
  <si>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</si>
  <si>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</si>
  <si>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</si>
  <si>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</si>
  <si>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</si>
  <si>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</si>
  <si>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</si>
  <si>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</si>
  <si>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</si>
  <si>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</si>
  <si>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</si>
  <si>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</si>
  <si>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</si>
  <si>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</si>
  <si>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</si>
  <si>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</si>
  <si>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</si>
  <si>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</si>
  <si>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</si>
  <si>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</si>
  <si>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</si>
  <si>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</si>
  <si>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</si>
  <si>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</si>
  <si>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</si>
  <si>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</si>
  <si>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</si>
  <si>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</si>
  <si>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</si>
  <si>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</si>
  <si>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</si>
  <si>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</si>
  <si>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</si>
  <si>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</si>
  <si>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</si>
  <si>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</si>
  <si>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</si>
  <si>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</si>
  <si>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</si>
  <si>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</si>
  <si>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</si>
  <si>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</si>
  <si>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</si>
  <si>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</si>
  <si>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</si>
  <si>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</si>
  <si>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</si>
  <si>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</si>
  <si>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</si>
  <si>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</si>
  <si>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</si>
  <si>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</si>
  <si>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</si>
  <si>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</si>
  <si>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</si>
  <si>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</si>
  <si>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</si>
  <si>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</si>
  <si>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</si>
  <si>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</si>
  <si>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</si>
  <si>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</si>
  <si>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</si>
  <si>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</si>
  <si>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</si>
  <si>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</si>
  <si>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</si>
  <si>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</si>
  <si>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</si>
  <si>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</si>
  <si>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</si>
  <si>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</si>
  <si>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</si>
  <si>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</si>
  <si>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</si>
  <si>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</si>
  <si>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</si>
  <si>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</si>
  <si>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</si>
  <si>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</si>
  <si>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</si>
  <si>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</si>
  <si>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</si>
  <si>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</si>
  <si>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</si>
  <si>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</si>
  <si>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</si>
  <si>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</si>
  <si>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</si>
  <si>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</si>
  <si>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</si>
  <si>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</si>
  <si>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</si>
  <si>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</si>
  <si>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</si>
  <si>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</si>
  <si>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</si>
  <si>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</si>
  <si>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</si>
  <si>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</si>
  <si>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</si>
  <si>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</si>
  <si>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</si>
  <si>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</si>
  <si>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</si>
  <si>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</si>
  <si>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</si>
  <si>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</si>
  <si>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</si>
  <si>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</si>
  <si>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</si>
  <si>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</si>
  <si>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</si>
  <si>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</si>
  <si>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</si>
  <si>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</si>
  <si>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</si>
  <si>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</si>
  <si>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</si>
  <si>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</si>
  <si>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</si>
  <si>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</si>
  <si>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</si>
  <si>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</si>
  <si>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</si>
  <si>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</si>
  <si>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</si>
  <si>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</si>
  <si>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</si>
  <si>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</si>
  <si>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</si>
  <si>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</si>
  <si>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</si>
  <si>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</si>
  <si>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</si>
  <si>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</si>
  <si>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</si>
  <si>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</si>
  <si>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</si>
  <si>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</si>
  <si>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</si>
  <si>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</si>
  <si>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</si>
  <si>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</si>
  <si>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</si>
  <si>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</si>
  <si>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</si>
  <si>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</si>
  <si>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</si>
  <si>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</si>
  <si>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</si>
  <si>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</si>
  <si>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</si>
  <si>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</si>
  <si>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</si>
  <si>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</si>
  <si>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</si>
  <si>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</si>
  <si>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</si>
  <si>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</si>
  <si>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</si>
  <si>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</si>
  <si>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</si>
  <si>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</si>
  <si>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</si>
  <si>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</si>
  <si>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</si>
  <si>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</si>
  <si>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</si>
  <si>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</si>
  <si>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</si>
  <si>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</si>
  <si>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</si>
  <si>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</si>
  <si>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</si>
  <si>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</si>
  <si>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</si>
  <si>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</si>
  <si>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</si>
  <si>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</si>
  <si>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</si>
  <si>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</si>
  <si>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</si>
  <si>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</si>
  <si>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</si>
  <si>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</si>
  <si>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</si>
  <si>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</si>
  <si>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</si>
  <si>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</si>
  <si>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</si>
  <si>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</si>
  <si>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</si>
  <si>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</si>
  <si>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</si>
  <si>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</si>
  <si>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</si>
  <si>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</si>
  <si>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</si>
  <si>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</si>
  <si>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</si>
  <si>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</si>
  <si>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</si>
  <si>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</si>
  <si>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</si>
  <si>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</si>
  <si>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</si>
  <si>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</si>
  <si>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</si>
  <si>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</si>
  <si>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</si>
  <si>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</si>
  <si>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</si>
  <si>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</si>
  <si>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</si>
  <si>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</si>
  <si>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</si>
  <si>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</si>
  <si>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</si>
  <si>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</si>
  <si>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</si>
  <si>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</si>
  <si>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</si>
  <si>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</si>
  <si>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</si>
  <si>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</si>
  <si>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</si>
  <si>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</si>
  <si>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</si>
  <si>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</si>
  <si>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</si>
  <si>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</si>
  <si>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</si>
  <si>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</si>
  <si>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</si>
  <si>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</si>
  <si>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</si>
  <si>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</si>
  <si>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</si>
  <si>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</si>
  <si>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</si>
  <si>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</si>
  <si>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</si>
  <si>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</si>
  <si>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</si>
  <si>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</si>
  <si>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</si>
  <si>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</si>
  <si>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</si>
  <si>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</si>
  <si>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</si>
  <si>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</si>
  <si>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</si>
  <si>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</si>
  <si>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</si>
  <si>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</si>
  <si>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</si>
  <si>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</si>
  <si>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</si>
  <si>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</si>
  <si>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</si>
  <si>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</si>
  <si>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</si>
  <si>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</si>
  <si>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</si>
  <si>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</si>
  <si>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</si>
  <si>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</si>
  <si>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</si>
  <si>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</si>
  <si>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</si>
  <si>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</si>
  <si>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</si>
  <si>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</si>
  <si>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</si>
  <si>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</si>
  <si>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</si>
  <si>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</si>
  <si>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</si>
  <si>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</si>
  <si>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</si>
  <si>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</si>
  <si>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</si>
  <si>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</si>
  <si>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</si>
  <si>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</si>
  <si>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</si>
  <si>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</si>
  <si>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</si>
  <si>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</si>
  <si>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</si>
  <si>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</si>
  <si>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</si>
  <si>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</si>
  <si>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</si>
  <si>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</si>
  <si>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</si>
  <si>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</si>
  <si>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</si>
  <si>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</si>
  <si>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</si>
  <si>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</si>
  <si>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</si>
  <si>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</si>
  <si>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</si>
  <si>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</si>
  <si>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</si>
  <si>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</si>
  <si>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</si>
  <si>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</si>
  <si>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</si>
  <si>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</si>
  <si>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</si>
  <si>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</si>
  <si>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</si>
  <si>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</si>
  <si>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</si>
  <si>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</si>
  <si>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</si>
  <si>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</si>
  <si>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</si>
  <si>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</si>
  <si>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</si>
  <si>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</si>
  <si>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</si>
  <si>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</si>
  <si>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</si>
  <si>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</si>
  <si>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</si>
  <si>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</si>
  <si>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</si>
  <si>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</si>
  <si>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</si>
  <si>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</si>
  <si>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</si>
  <si>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</si>
  <si>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</si>
  <si>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</si>
  <si>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</si>
  <si>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</si>
  <si>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</si>
  <si>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</si>
  <si>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</si>
  <si>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</si>
  <si>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</si>
  <si>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</si>
  <si>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</si>
  <si>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</si>
  <si>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</si>
  <si>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</si>
  <si>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</si>
  <si>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</si>
  <si>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</si>
  <si>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</si>
  <si>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</si>
  <si>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</si>
  <si>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</si>
  <si>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</si>
  <si>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</si>
  <si>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</si>
  <si>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</si>
  <si>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</si>
  <si>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</si>
  <si>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</si>
  <si>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</si>
  <si>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</si>
  <si>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</si>
  <si>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</si>
  <si>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</si>
  <si>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</si>
  <si>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</si>
  <si>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</si>
  <si>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</si>
  <si>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</si>
  <si>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</si>
  <si>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</si>
  <si>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</si>
  <si>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</si>
  <si>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</si>
  <si>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</si>
  <si>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</si>
  <si>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</si>
  <si>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</si>
  <si>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</si>
  <si>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</si>
  <si>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</si>
  <si>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</si>
  <si>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</si>
  <si>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</si>
  <si>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</si>
  <si>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</si>
  <si>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</si>
  <si>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</si>
  <si>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</si>
  <si>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</si>
  <si>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</si>
  <si>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</si>
  <si>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</si>
  <si>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</si>
  <si>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</si>
  <si>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</si>
  <si>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</si>
  <si>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</si>
  <si>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</si>
  <si>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</si>
  <si>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</si>
  <si>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</si>
  <si>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</si>
  <si>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</si>
  <si>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</si>
  <si>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</si>
  <si>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</si>
  <si>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</si>
  <si>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</si>
  <si>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</si>
  <si>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</si>
  <si>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</si>
  <si>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</si>
  <si>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</si>
  <si>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</si>
  <si>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</si>
  <si>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</si>
  <si>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</si>
  <si>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</si>
  <si>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</si>
  <si>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</si>
  <si>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</si>
  <si>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</si>
  <si>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</si>
  <si>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</si>
  <si>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</si>
  <si>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</si>
  <si>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</si>
  <si>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</si>
  <si>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</si>
  <si>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</si>
  <si>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</si>
  <si>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</si>
  <si>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</si>
  <si>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</si>
  <si>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</si>
  <si>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</si>
  <si>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</si>
  <si>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</si>
  <si>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</si>
  <si>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</si>
  <si>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</si>
  <si>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</si>
  <si>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</si>
  <si>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</si>
  <si>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</si>
  <si>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</si>
  <si>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</si>
  <si>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</si>
  <si>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</si>
  <si>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</si>
  <si>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</si>
  <si>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</si>
  <si>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</si>
  <si>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</si>
  <si>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</si>
  <si>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</si>
  <si>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</si>
  <si>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</si>
  <si>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</si>
  <si>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</si>
  <si>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</si>
  <si>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</si>
  <si>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</si>
  <si>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</si>
  <si>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</si>
  <si>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</si>
  <si>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</si>
  <si>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</si>
  <si>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</si>
  <si>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</si>
  <si>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</si>
  <si>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</si>
  <si>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</si>
  <si>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</si>
  <si>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</si>
  <si>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</si>
  <si>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</si>
  <si>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</si>
  <si>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</si>
  <si>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</si>
  <si>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</si>
  <si>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</si>
  <si>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</si>
  <si>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</si>
  <si>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</si>
  <si>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</si>
  <si>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</si>
  <si>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</si>
  <si>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</si>
  <si>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</si>
  <si>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</si>
  <si>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</si>
  <si>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</si>
  <si>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</si>
  <si>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</si>
  <si>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</si>
  <si>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</si>
  <si>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</si>
  <si>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</si>
  <si>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</si>
  <si>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</si>
  <si>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</si>
  <si>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</si>
  <si>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</si>
  <si>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</si>
  <si>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</si>
  <si>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</si>
  <si>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</si>
  <si>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</si>
  <si>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</si>
  <si>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</si>
  <si>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</si>
  <si>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</si>
  <si>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</si>
  <si>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</si>
  <si>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</si>
  <si>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</si>
  <si>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</si>
  <si>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</si>
  <si>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</si>
  <si>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</si>
  <si>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</si>
  <si>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</si>
  <si>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</si>
  <si>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</si>
  <si>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</si>
  <si>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</si>
  <si>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</si>
  <si>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</si>
  <si>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</si>
  <si>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</si>
  <si>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</si>
  <si>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</si>
  <si>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</si>
  <si>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</si>
  <si>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</si>
  <si>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</si>
  <si>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</si>
  <si>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</si>
  <si>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</si>
  <si>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</si>
  <si>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</si>
  <si>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</si>
  <si>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</si>
  <si>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</si>
  <si>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</si>
  <si>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</si>
  <si>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</si>
  <si>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</si>
  <si>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</si>
  <si>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</si>
  <si>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</si>
  <si>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</si>
  <si>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</si>
  <si>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</si>
  <si>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</si>
  <si>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</si>
  <si>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</si>
  <si>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</si>
  <si>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</si>
  <si>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</si>
  <si>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</si>
  <si>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</si>
  <si>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</si>
  <si>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</si>
  <si>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</si>
  <si>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</si>
  <si>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</si>
  <si>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</si>
  <si>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</si>
  <si>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</si>
  <si>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</si>
  <si>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</si>
  <si>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</si>
  <si>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</si>
  <si>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</si>
  <si>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</si>
  <si>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</si>
  <si>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</si>
  <si>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</si>
  <si>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</si>
  <si>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</si>
  <si>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</si>
  <si>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</si>
  <si>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</si>
  <si>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</si>
  <si>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</si>
  <si>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</si>
  <si>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</si>
  <si>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</si>
  <si>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</si>
  <si>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</si>
  <si>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</si>
  <si>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</si>
  <si>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</si>
  <si>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</si>
  <si>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</si>
  <si>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</si>
  <si>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</si>
  <si>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</si>
  <si>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</si>
  <si>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</si>
  <si>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</si>
  <si>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</si>
  <si>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</si>
  <si>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</si>
  <si>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</si>
  <si>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</si>
  <si>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</si>
  <si>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</si>
  <si>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</si>
  <si>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</si>
  <si>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</si>
  <si>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</si>
  <si>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</si>
  <si>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</si>
  <si>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</si>
  <si>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</si>
  <si>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</si>
  <si>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</si>
  <si>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</si>
  <si>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</si>
  <si>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</si>
  <si>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</si>
  <si>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</si>
  <si>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</si>
  <si>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</si>
  <si>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</si>
  <si>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</si>
  <si>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</si>
  <si>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</si>
  <si>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</si>
  <si>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</si>
  <si>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</si>
  <si>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</si>
  <si>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</si>
  <si>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</si>
  <si>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</si>
  <si>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</si>
  <si>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</si>
  <si>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</si>
  <si>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</si>
  <si>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</si>
  <si>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</si>
  <si>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</si>
  <si>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</si>
  <si>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</si>
  <si>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</si>
  <si>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</si>
  <si>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</si>
  <si>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</si>
  <si>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</si>
  <si>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</si>
  <si>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</si>
  <si>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</si>
  <si>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</si>
  <si>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</si>
  <si>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</si>
  <si>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</si>
  <si>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</si>
  <si>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</si>
  <si>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</si>
  <si>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</si>
  <si>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</si>
  <si>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</si>
  <si>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</si>
  <si>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</si>
  <si>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</si>
  <si>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</si>
  <si>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</si>
  <si>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</si>
  <si>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</si>
  <si>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</si>
  <si>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</si>
  <si>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</si>
  <si>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</si>
  <si>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</si>
  <si>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</si>
  <si>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</si>
  <si>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</si>
  <si>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</si>
  <si>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</si>
  <si>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</si>
  <si>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</si>
  <si>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</si>
  <si>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</si>
  <si>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</si>
  <si>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</si>
  <si>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</si>
  <si>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</si>
  <si>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</si>
  <si>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</si>
  <si>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</si>
  <si>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</si>
  <si>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</si>
  <si>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</si>
  <si>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</si>
  <si>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</si>
  <si>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</si>
  <si>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</si>
  <si>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</si>
  <si>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</si>
  <si>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</si>
  <si>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</si>
  <si>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</si>
  <si>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</si>
  <si>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</si>
  <si>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</si>
  <si>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</si>
  <si>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</si>
  <si>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</si>
  <si>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</si>
  <si>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</si>
  <si>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</si>
  <si>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</si>
  <si>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</si>
  <si>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</si>
  <si>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</si>
  <si>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</si>
  <si>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</si>
  <si>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</si>
  <si>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</si>
  <si>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</si>
  <si>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</si>
  <si>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</si>
  <si>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</si>
  <si>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</si>
  <si>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</si>
  <si>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</si>
  <si>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</si>
  <si>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</si>
  <si>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</si>
  <si>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</si>
  <si>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</si>
  <si>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</si>
  <si>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</si>
  <si>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</si>
  <si>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</si>
  <si>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</si>
  <si>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</si>
  <si>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</si>
  <si>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</si>
  <si>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</si>
  <si>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</si>
  <si>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</si>
  <si>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</si>
  <si>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</si>
  <si>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</si>
  <si>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</si>
  <si>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</si>
  <si>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</si>
  <si>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</si>
  <si>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</si>
  <si>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</si>
  <si>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</si>
  <si>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</si>
  <si>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</si>
  <si>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</si>
  <si>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</si>
  <si>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</si>
  <si>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</si>
  <si>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</si>
  <si>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</si>
  <si>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</si>
  <si>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</si>
  <si>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</si>
  <si>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</si>
  <si>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</si>
  <si>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</si>
  <si>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</si>
  <si>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</si>
  <si>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</si>
  <si>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</si>
  <si>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</si>
  <si>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</si>
  <si>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</si>
  <si>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</si>
  <si>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</si>
  <si>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</si>
  <si>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</si>
  <si>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</si>
  <si>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</si>
  <si>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</si>
  <si>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</si>
  <si>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</si>
  <si>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</si>
  <si>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</si>
  <si>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</si>
  <si>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</si>
  <si>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</si>
  <si>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</si>
  <si>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</si>
  <si>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</si>
  <si>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</si>
  <si>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</si>
  <si>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</si>
  <si>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</si>
  <si>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</si>
  <si>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</si>
  <si>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</si>
  <si>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</si>
  <si>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</si>
  <si>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</si>
  <si>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</si>
  <si>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</si>
  <si>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</si>
  <si>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</si>
  <si>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</si>
  <si>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</si>
  <si>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</si>
  <si>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</si>
  <si>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</si>
  <si>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</si>
  <si>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</si>
  <si>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</si>
  <si>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</si>
  <si>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</si>
  <si>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</si>
  <si>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</si>
  <si>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</si>
  <si>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</si>
  <si>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</si>
  <si>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</si>
  <si>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</si>
  <si>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</si>
  <si>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</si>
  <si>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</si>
  <si>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</si>
  <si>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</si>
  <si>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</si>
  <si>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</si>
  <si>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</si>
  <si>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</si>
  <si>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</si>
  <si>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</si>
  <si>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</si>
  <si>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</si>
  <si>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</si>
  <si>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</si>
  <si>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</si>
  <si>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</si>
  <si>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</si>
  <si>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</si>
  <si>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</si>
  <si>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</si>
  <si>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</si>
  <si>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</si>
  <si>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</si>
  <si>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</si>
  <si>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</si>
  <si>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</si>
  <si>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</si>
  <si>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</si>
  <si>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</si>
  <si>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</si>
  <si>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</si>
  <si>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</si>
  <si>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</si>
  <si>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</si>
  <si>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</si>
  <si>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</si>
  <si>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</si>
  <si>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</si>
  <si>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</si>
  <si>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</si>
  <si>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</si>
  <si>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</si>
  <si>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</si>
  <si>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</si>
  <si>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</si>
  <si>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</si>
  <si>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</si>
  <si>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</si>
  <si>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</si>
  <si>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</si>
  <si>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</si>
  <si>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</si>
  <si>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</si>
  <si>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</si>
  <si>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</si>
  <si>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</si>
  <si>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</si>
  <si>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</si>
  <si>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</si>
  <si>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</si>
  <si>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</si>
  <si>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</si>
  <si>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</si>
  <si>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</si>
  <si>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</si>
  <si>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</si>
  <si>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</si>
  <si>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</si>
  <si>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</si>
  <si>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</si>
  <si>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</si>
  <si>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</si>
  <si>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</si>
  <si>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</si>
  <si>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</si>
  <si>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</si>
  <si>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</si>
  <si>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</si>
  <si>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</si>
  <si>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</si>
  <si>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</si>
  <si>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</si>
  <si>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</si>
  <si>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</si>
  <si>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</si>
  <si>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</si>
  <si>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</si>
  <si>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</si>
  <si>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</si>
  <si>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</si>
  <si>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</si>
  <si>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</si>
  <si>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</si>
  <si>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</si>
  <si>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</si>
  <si>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</si>
  <si>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</si>
  <si>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</si>
  <si>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</si>
  <si>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</si>
  <si>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</si>
  <si>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</si>
  <si>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</si>
  <si>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</si>
  <si>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</si>
  <si>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</si>
  <si>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</si>
  <si>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</si>
  <si>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</si>
  <si>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</si>
  <si>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</si>
  <si>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</si>
  <si>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</si>
  <si>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</si>
  <si>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</si>
  <si>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</si>
  <si>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</si>
  <si>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</si>
  <si>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</si>
  <si>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</si>
  <si>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</si>
  <si>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</si>
  <si>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</si>
  <si>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</si>
  <si>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</si>
  <si>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</si>
  <si>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</si>
  <si>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</si>
  <si>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</si>
  <si>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</si>
  <si>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</si>
  <si>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</si>
  <si>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</si>
  <si>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</si>
  <si>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</si>
  <si>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</si>
  <si>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</si>
  <si>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</si>
  <si>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</si>
  <si>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</si>
  <si>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</si>
  <si>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</si>
  <si>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</si>
  <si>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</si>
  <si>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</si>
  <si>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</si>
  <si>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</si>
  <si>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</si>
  <si>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</si>
  <si>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</si>
  <si>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</si>
  <si>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</si>
  <si>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</si>
  <si>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</si>
  <si>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</si>
  <si>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</si>
  <si>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</si>
  <si>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</si>
  <si>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</si>
  <si>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</si>
  <si>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</si>
  <si>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</si>
  <si>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</si>
  <si>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</si>
  <si>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</si>
  <si>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</si>
  <si>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</si>
  <si>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</si>
  <si>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</si>
  <si>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</si>
  <si>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</si>
  <si>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</si>
  <si>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</si>
  <si>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</si>
  <si>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</si>
  <si>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</si>
  <si>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</si>
  <si>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</si>
  <si>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</si>
  <si>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</si>
  <si>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</si>
  <si>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</si>
  <si>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</si>
  <si>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</si>
  <si>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</si>
  <si>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</si>
  <si>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</si>
  <si>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</si>
  <si>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</si>
  <si>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</si>
  <si>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</si>
  <si>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</si>
  <si>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</si>
  <si>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</si>
  <si>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</si>
  <si>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</si>
  <si>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</si>
  <si>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</si>
  <si>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</si>
  <si>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</si>
  <si>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</si>
  <si>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</si>
  <si>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</si>
  <si>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</si>
  <si>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</si>
  <si>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</si>
  <si>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</si>
  <si>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</si>
  <si>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</si>
  <si>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</si>
  <si>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</si>
  <si>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</si>
  <si>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</si>
  <si>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</si>
  <si>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</si>
  <si>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</si>
  <si>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</si>
  <si>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</si>
  <si>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</si>
  <si>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</si>
  <si>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</si>
  <si>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</si>
  <si>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</si>
  <si>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</si>
  <si>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</si>
  <si>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</si>
  <si>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</si>
  <si>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</si>
  <si>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</si>
  <si>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</si>
  <si>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</si>
  <si>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</si>
  <si>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</si>
  <si>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</si>
  <si>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</si>
  <si>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</si>
  <si>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</si>
  <si>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</si>
  <si>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</si>
  <si>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</si>
  <si>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</si>
  <si>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</si>
  <si>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</si>
  <si>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</si>
  <si>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</si>
  <si>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</si>
  <si>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</si>
  <si>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</si>
  <si>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</si>
  <si>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</si>
  <si>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</si>
  <si>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</si>
  <si>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</si>
  <si>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</si>
  <si>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</si>
  <si>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</si>
  <si>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</si>
  <si>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</si>
  <si>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</si>
  <si>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</si>
  <si>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</si>
  <si>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</si>
  <si>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</si>
  <si>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</si>
  <si>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</si>
  <si>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</si>
  <si>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</si>
  <si>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</si>
  <si>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</si>
  <si>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</si>
  <si>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</si>
  <si>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</si>
  <si>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</si>
  <si>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</si>
  <si>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</si>
  <si>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</si>
  <si>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</si>
  <si>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</si>
  <si>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</si>
  <si>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</si>
  <si>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</si>
  <si>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</si>
  <si>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</si>
  <si>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</si>
  <si>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</si>
  <si>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</si>
  <si>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</si>
  <si>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</si>
  <si>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</si>
  <si>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</si>
  <si>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</si>
  <si>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</si>
  <si>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</si>
  <si>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</si>
  <si>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</si>
  <si>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</si>
  <si>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</si>
  <si>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</si>
  <si>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</si>
  <si>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</si>
  <si>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</si>
  <si>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</si>
  <si>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</si>
  <si>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</si>
  <si>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</si>
  <si>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</si>
  <si>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</si>
  <si>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</si>
  <si>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</si>
  <si>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</si>
  <si>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</si>
  <si>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</si>
  <si>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</si>
  <si>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</si>
  <si>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</si>
  <si>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</si>
  <si>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</si>
  <si>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</si>
  <si>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</si>
  <si>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</si>
  <si>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</si>
  <si>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</si>
  <si>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</si>
  <si>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</si>
  <si>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</si>
  <si>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</si>
  <si>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</si>
  <si>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</si>
  <si>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</si>
  <si>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</si>
  <si>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</si>
  <si>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</si>
  <si>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</si>
  <si>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</si>
  <si>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</si>
  <si>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</si>
  <si>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</si>
  <si>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</si>
  <si>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</si>
  <si>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</si>
  <si>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</si>
  <si>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</si>
  <si>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</si>
  <si>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</si>
  <si>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</si>
  <si>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</si>
  <si>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</si>
  <si>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</si>
  <si>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</si>
  <si>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</si>
  <si>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</si>
  <si>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</si>
  <si>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</si>
  <si>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</si>
  <si>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</si>
  <si>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</si>
  <si>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</si>
  <si>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</si>
  <si>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</si>
  <si>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</si>
  <si>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</si>
  <si>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</si>
  <si>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</si>
  <si>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</si>
  <si>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</si>
  <si>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</si>
  <si>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</si>
  <si>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</si>
  <si>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</si>
  <si>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</si>
  <si>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</si>
  <si>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</si>
  <si>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</si>
  <si>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</si>
  <si>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</si>
  <si>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</si>
  <si>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</si>
  <si>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</si>
  <si>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</si>
  <si>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</si>
  <si>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</si>
  <si>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</si>
  <si>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</si>
  <si>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</si>
  <si>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</si>
  <si>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</si>
  <si>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</si>
  <si>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</si>
  <si>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</si>
  <si>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</si>
  <si>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</si>
  <si>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</si>
  <si>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</si>
  <si>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</si>
  <si>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</si>
  <si>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</si>
  <si>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</si>
  <si>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</si>
  <si>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</si>
  <si>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</si>
  <si>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</si>
  <si>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</si>
  <si>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</si>
  <si>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</si>
  <si>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</si>
  <si>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</si>
  <si>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</si>
  <si>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</si>
  <si>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</si>
  <si>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</si>
  <si>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</si>
  <si>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</si>
  <si>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</si>
  <si>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</si>
  <si>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</si>
  <si>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</si>
  <si>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</si>
  <si>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</si>
  <si>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</si>
  <si>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</si>
  <si>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</si>
  <si>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</si>
  <si>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</si>
  <si>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</si>
  <si>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</si>
  <si>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</si>
  <si>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</si>
  <si>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</si>
  <si>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</si>
  <si>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</si>
  <si>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</si>
  <si>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</si>
  <si>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</si>
  <si>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</si>
  <si>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</si>
  <si>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</si>
  <si>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</si>
  <si>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</si>
  <si>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</si>
  <si>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</si>
  <si>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</si>
  <si>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</si>
  <si>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</si>
  <si>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</si>
  <si>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</si>
  <si>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</si>
  <si>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</si>
  <si>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</si>
  <si>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</si>
  <si>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</si>
  <si>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</si>
  <si>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</si>
  <si>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</si>
  <si>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</si>
  <si>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</si>
  <si>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</si>
  <si>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</si>
  <si>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</si>
  <si>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</si>
  <si>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</si>
  <si>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</si>
  <si>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</si>
  <si>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</si>
  <si>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</si>
  <si>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</si>
  <si>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</si>
  <si>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</si>
  <si>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</si>
  <si>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</si>
  <si>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</si>
  <si>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</si>
  <si>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</si>
  <si>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</si>
  <si>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</si>
  <si>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</si>
  <si>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</si>
  <si>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</si>
  <si>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</si>
  <si>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</si>
  <si>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</si>
  <si>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</si>
  <si>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</si>
  <si>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</si>
  <si>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</si>
  <si>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</si>
  <si>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</si>
  <si>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</si>
  <si>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</si>
  <si>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</si>
  <si>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</si>
  <si>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</si>
  <si>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</si>
  <si>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</si>
  <si>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</si>
  <si>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</si>
  <si>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</si>
  <si>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</si>
  <si>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</si>
  <si>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</si>
  <si>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</si>
  <si>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</si>
  <si>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</si>
  <si>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</si>
  <si>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</si>
  <si>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</si>
  <si>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</si>
  <si>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</si>
  <si>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</si>
  <si>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</si>
  <si>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</si>
  <si>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</si>
  <si>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</si>
  <si>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</si>
  <si>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</si>
  <si>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</si>
  <si>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</si>
  <si>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</si>
  <si>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</si>
  <si>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</si>
  <si>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</si>
  <si>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</si>
  <si>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</si>
  <si>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</si>
  <si>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</si>
  <si>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</si>
  <si>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</si>
  <si>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</si>
  <si>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</si>
  <si>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</si>
  <si>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</si>
  <si>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</si>
  <si>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</si>
  <si>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</si>
  <si>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</si>
  <si>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</si>
  <si>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</si>
  <si>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</si>
  <si>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</si>
  <si>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</si>
  <si>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</si>
  <si>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</si>
  <si>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</si>
  <si>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</si>
  <si>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</si>
  <si>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</si>
  <si>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</si>
  <si>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</si>
  <si>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</si>
  <si>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</si>
  <si>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</si>
  <si>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</si>
  <si>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</si>
  <si>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</si>
  <si>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</si>
  <si>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</si>
  <si>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</si>
  <si>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</si>
  <si>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</si>
  <si>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</si>
  <si>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</si>
  <si>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</si>
  <si>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</si>
  <si>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</si>
  <si>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</si>
  <si>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</si>
  <si>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</si>
  <si>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</si>
  <si>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</si>
  <si>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</si>
  <si>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</si>
  <si>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</si>
  <si>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</si>
  <si>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</si>
  <si>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</si>
  <si>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</si>
  <si>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</si>
  <si>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</si>
  <si>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</si>
  <si>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</si>
  <si>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</si>
  <si>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</si>
  <si>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</si>
  <si>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</si>
  <si>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</si>
  <si>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</si>
  <si>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</si>
  <si>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</si>
  <si>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</si>
  <si>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</si>
  <si>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</si>
  <si>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</si>
  <si>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</si>
  <si>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</si>
  <si>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</si>
  <si>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</si>
  <si>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</si>
  <si>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</si>
  <si>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</si>
  <si>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</si>
  <si>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</si>
  <si>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</si>
  <si>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</si>
  <si>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</si>
  <si>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</si>
  <si>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</si>
  <si>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</si>
  <si>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</si>
  <si>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</si>
  <si>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</si>
  <si>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</si>
  <si>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</si>
  <si>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</si>
  <si>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</si>
  <si>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</si>
  <si>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</si>
  <si>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</si>
  <si>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</si>
  <si>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</si>
  <si>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</si>
  <si>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</si>
  <si>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</si>
  <si>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</si>
  <si>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</si>
  <si>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</si>
  <si>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</si>
  <si>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</si>
  <si>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</si>
  <si>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</si>
  <si>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</si>
  <si>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</si>
  <si>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</si>
  <si>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</si>
  <si>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</si>
  <si>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</si>
  <si>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</si>
  <si>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</si>
  <si>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</si>
  <si>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</si>
  <si>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</si>
  <si>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</si>
  <si>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</si>
  <si>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</si>
  <si>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</si>
  <si>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</si>
  <si>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</si>
  <si>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</si>
  <si>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</si>
  <si>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</si>
  <si>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</si>
  <si>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</si>
  <si>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</si>
  <si>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</si>
  <si>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</si>
  <si>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</si>
  <si>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</si>
  <si>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</si>
  <si>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</si>
  <si>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</si>
  <si>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</si>
  <si>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</si>
  <si>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</si>
  <si>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</si>
  <si>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</si>
  <si>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</si>
  <si>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</si>
  <si>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</si>
  <si>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</si>
  <si>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</si>
  <si>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</si>
  <si>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</si>
  <si>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</si>
  <si>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</si>
  <si>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</si>
  <si>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</si>
  <si>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</si>
  <si>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</si>
  <si>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</si>
  <si>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</si>
  <si>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</si>
  <si>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</si>
  <si>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</si>
  <si>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</si>
  <si>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</si>
  <si>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</si>
  <si>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</si>
  <si>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</si>
  <si>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</si>
  <si>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</si>
  <si>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</si>
  <si>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</si>
  <si>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</si>
  <si>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</si>
  <si>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</si>
  <si>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</si>
  <si>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</si>
  <si>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</si>
  <si>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</si>
  <si>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</si>
  <si>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</si>
  <si>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</si>
  <si>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</si>
  <si>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</si>
  <si>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</si>
  <si>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</si>
  <si>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</si>
  <si>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</si>
  <si>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</si>
  <si>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</si>
  <si>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</si>
  <si>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</si>
  <si>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</si>
  <si>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</si>
  <si>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</si>
  <si>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</si>
  <si>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</si>
  <si>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</si>
  <si>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</si>
  <si>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</si>
  <si>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</si>
  <si>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</si>
  <si>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</si>
  <si>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</si>
  <si>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</si>
  <si>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</si>
  <si>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</si>
  <si>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</si>
  <si>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</si>
  <si>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</si>
  <si>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</si>
  <si>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</si>
  <si>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</si>
  <si>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</si>
  <si>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</si>
  <si>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</si>
  <si>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</si>
  <si>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</si>
  <si>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</si>
  <si>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</si>
  <si>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</si>
  <si>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</si>
  <si>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</si>
  <si>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</si>
  <si>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</si>
  <si>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</si>
  <si>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</si>
  <si>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</si>
  <si>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</si>
  <si>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</si>
  <si>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</si>
  <si>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</si>
  <si>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</si>
  <si>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</si>
  <si>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</si>
  <si>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</si>
  <si>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</si>
  <si>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</si>
  <si>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</si>
  <si>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</si>
  <si>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</si>
  <si>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</si>
  <si>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</si>
  <si>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</si>
  <si>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</si>
  <si>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</si>
  <si>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</si>
  <si>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</si>
  <si>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</si>
  <si>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</si>
  <si>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</si>
  <si>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</si>
  <si>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</si>
  <si>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</si>
  <si>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</si>
  <si>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</si>
  <si>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</si>
  <si>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</si>
  <si>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</si>
  <si>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</si>
  <si>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</si>
  <si>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</si>
  <si>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</si>
  <si>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</si>
  <si>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</si>
  <si>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</si>
  <si>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</si>
  <si>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</si>
  <si>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</si>
  <si>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</si>
  <si>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</si>
  <si>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</si>
  <si>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</si>
  <si>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</si>
  <si>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</si>
  <si>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</si>
  <si>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</si>
  <si>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</si>
  <si>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</si>
  <si>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</si>
  <si>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</si>
  <si>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</si>
  <si>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</si>
  <si>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</si>
  <si>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</si>
  <si>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</si>
  <si>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</si>
  <si>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</si>
  <si>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</si>
  <si>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</si>
  <si>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</si>
  <si>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</si>
  <si>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</si>
  <si>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</si>
  <si>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</si>
  <si>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</si>
  <si>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</si>
  <si>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</si>
  <si>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</si>
  <si>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</si>
  <si>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</si>
  <si>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</si>
  <si>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</si>
  <si>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</si>
  <si>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</si>
  <si>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</si>
  <si>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</si>
  <si>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</si>
  <si>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</si>
  <si>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</si>
  <si>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</si>
  <si>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</si>
  <si>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</si>
  <si>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</si>
  <si>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</si>
  <si>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</si>
  <si>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</si>
  <si>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</si>
  <si>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</si>
  <si>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</si>
  <si>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</si>
  <si>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</si>
  <si>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</si>
  <si>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</si>
  <si>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</si>
  <si>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</si>
  <si>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</si>
  <si>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</si>
  <si>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</si>
  <si>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</si>
  <si>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</si>
  <si>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</si>
  <si>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</si>
  <si>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</si>
  <si>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</si>
  <si>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</si>
  <si>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</si>
  <si>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</si>
  <si>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</si>
  <si>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</si>
  <si>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</si>
  <si>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</si>
  <si>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</si>
  <si>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</si>
  <si>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</si>
  <si>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</si>
  <si>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</si>
  <si>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</si>
  <si>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</si>
  <si>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</si>
  <si>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</si>
  <si>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</si>
  <si>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</si>
  <si>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</si>
  <si>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</si>
  <si>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</si>
  <si>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</si>
  <si>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</si>
  <si>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</si>
  <si>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</si>
  <si>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</si>
  <si>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</si>
  <si>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</si>
  <si>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</si>
  <si>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</si>
  <si>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</si>
  <si>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</si>
  <si>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</si>
  <si>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</si>
  <si>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</si>
  <si>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</si>
  <si>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</si>
  <si>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</si>
  <si>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</si>
  <si>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</si>
  <si>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</si>
  <si>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</si>
  <si>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</si>
  <si>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</si>
  <si>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</si>
  <si>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</si>
  <si>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</si>
  <si>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</si>
  <si>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</si>
  <si>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</si>
  <si>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</si>
  <si>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</si>
  <si>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</si>
  <si>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</si>
  <si>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</si>
  <si>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</si>
  <si>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</si>
  <si>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</si>
  <si>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</si>
  <si>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</si>
  <si>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</si>
  <si>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</si>
  <si>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</si>
  <si>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</si>
  <si>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</si>
  <si>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</si>
  <si>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</si>
  <si>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</si>
  <si>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</si>
  <si>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</si>
  <si>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</si>
  <si>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</si>
  <si>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</si>
  <si>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</si>
  <si>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</si>
  <si>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</si>
  <si>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</si>
  <si>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</si>
  <si>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</si>
  <si>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</si>
  <si>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</si>
  <si>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</si>
  <si>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</si>
  <si>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</si>
  <si>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</si>
  <si>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</si>
  <si>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</si>
  <si>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</si>
  <si>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</si>
  <si>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</si>
  <si>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</si>
  <si>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</si>
  <si>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</si>
  <si>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</si>
  <si>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</si>
  <si>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</si>
  <si>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</si>
  <si>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</si>
  <si>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</si>
  <si>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</si>
  <si>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</si>
  <si>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</si>
  <si>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</si>
  <si>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</si>
  <si>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</si>
  <si>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</si>
  <si>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</si>
  <si>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</si>
  <si>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</si>
  <si>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</si>
  <si>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</si>
  <si>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</si>
  <si>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</si>
  <si>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</si>
  <si>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</si>
  <si>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</si>
  <si>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</si>
  <si>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</si>
  <si>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</si>
  <si>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</si>
  <si>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</si>
  <si>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</si>
  <si>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</si>
  <si>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</si>
  <si>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</si>
  <si>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</si>
  <si>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</si>
  <si>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</si>
  <si>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</si>
  <si>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</si>
  <si>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</si>
  <si>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</si>
  <si>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</si>
  <si>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</si>
  <si>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</si>
  <si>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</si>
  <si>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</si>
  <si>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</si>
  <si>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</si>
  <si>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</si>
  <si>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</si>
  <si>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</si>
  <si>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</si>
  <si>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</si>
  <si>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</si>
  <si>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</si>
  <si>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</si>
  <si>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</si>
  <si>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</si>
  <si>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</si>
  <si>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</si>
  <si>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</si>
  <si>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</si>
  <si>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</si>
  <si>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</si>
  <si>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</si>
  <si>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</si>
  <si>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</si>
  <si>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</si>
  <si>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</si>
  <si>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</si>
  <si>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</si>
  <si>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</si>
  <si>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</si>
  <si>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</si>
  <si>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</si>
  <si>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</si>
  <si>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</si>
  <si>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</si>
  <si>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</si>
  <si>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</si>
  <si>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</si>
  <si>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</si>
  <si>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</si>
  <si>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</si>
  <si>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</si>
  <si>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</si>
  <si>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</si>
  <si>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</si>
  <si>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</si>
  <si>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</si>
  <si>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</si>
  <si>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</si>
  <si>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</si>
  <si>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</si>
  <si>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</si>
  <si>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</si>
  <si>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</si>
  <si>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</si>
  <si>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</si>
  <si>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</si>
  <si>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</si>
  <si>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</si>
  <si>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</si>
  <si>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</si>
  <si>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</si>
  <si>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</si>
  <si>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</si>
  <si>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</si>
  <si>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</si>
  <si>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</si>
  <si>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</si>
  <si>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</si>
  <si>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</si>
  <si>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</si>
  <si>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</si>
  <si>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</si>
  <si>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</si>
  <si>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</si>
  <si>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</si>
  <si>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</si>
  <si>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</si>
  <si>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</si>
  <si>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</si>
  <si>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</si>
  <si>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</si>
  <si>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</si>
  <si>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</si>
  <si>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</si>
  <si>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</si>
  <si>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</si>
  <si>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</si>
  <si>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</si>
  <si>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</si>
  <si>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</si>
  <si>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</si>
  <si>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</si>
  <si>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</si>
  <si>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</si>
  <si>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</si>
  <si>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</si>
  <si>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</si>
  <si>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</si>
  <si>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</si>
  <si>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</si>
  <si>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</si>
  <si>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</si>
  <si>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</si>
  <si>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</si>
  <si>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</si>
  <si>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</si>
  <si>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</si>
  <si>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</si>
  <si>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</si>
  <si>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</si>
  <si>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</si>
  <si>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</si>
  <si>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</si>
  <si>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</si>
  <si>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</si>
  <si>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</si>
  <si>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</si>
  <si>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</si>
  <si>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</si>
  <si>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</si>
  <si>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</si>
  <si>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</si>
  <si>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</si>
  <si>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</si>
  <si>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</si>
  <si>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</si>
  <si>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</si>
  <si>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</si>
  <si>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</si>
  <si>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</si>
  <si>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</si>
  <si>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</si>
  <si>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</si>
  <si>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</si>
  <si>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</si>
  <si>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</si>
  <si>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</si>
  <si>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</si>
  <si>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</si>
  <si>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</si>
  <si>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</si>
  <si>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</si>
  <si>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</si>
  <si>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</si>
  <si>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</si>
  <si>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</si>
  <si>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</si>
  <si>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</si>
  <si>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</si>
  <si>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</si>
  <si>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</si>
  <si>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</si>
  <si>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</si>
  <si>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</si>
  <si>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</si>
  <si>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</si>
  <si>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</si>
  <si>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</si>
  <si>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</si>
  <si>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</si>
  <si>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</si>
  <si>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</si>
  <si>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</si>
  <si>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</si>
  <si>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</si>
  <si>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</si>
  <si>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</si>
  <si>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</si>
  <si>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</si>
  <si>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</si>
  <si>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</si>
  <si>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</si>
  <si>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</si>
  <si>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</si>
  <si>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</si>
  <si>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</si>
  <si>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</si>
  <si>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</si>
  <si>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</si>
  <si>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</si>
  <si>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</si>
  <si>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</si>
  <si>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</si>
  <si>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</si>
  <si>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</si>
  <si>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</si>
  <si>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</si>
  <si>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</si>
  <si>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</si>
  <si>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</si>
  <si>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</si>
  <si>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</si>
  <si>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</si>
  <si>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</si>
  <si>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</si>
  <si>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</si>
  <si>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</si>
  <si>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</si>
  <si>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</si>
  <si>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</si>
  <si>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</si>
  <si>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</si>
  <si>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</si>
  <si>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</si>
  <si>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</si>
  <si>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</si>
  <si>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</si>
  <si>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</si>
  <si>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</si>
  <si>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</si>
  <si>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</si>
  <si>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</si>
  <si>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</si>
  <si>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</si>
  <si>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</si>
  <si>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</si>
  <si>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</si>
  <si>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</si>
  <si>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</si>
  <si>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</si>
  <si>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</si>
  <si>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</si>
  <si>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</si>
  <si>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</si>
  <si>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</si>
  <si>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</si>
  <si>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</si>
  <si>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</si>
  <si>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</si>
  <si>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</si>
  <si>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</si>
  <si>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</si>
  <si>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</si>
  <si>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</si>
  <si>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</si>
  <si>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</si>
  <si>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</si>
  <si>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</si>
  <si>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</si>
  <si>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</si>
  <si>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</si>
  <si>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</si>
  <si>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</si>
  <si>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</si>
  <si>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</si>
  <si>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</si>
  <si>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</si>
  <si>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</si>
  <si>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</si>
  <si>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</si>
  <si>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</si>
  <si>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</si>
  <si>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</si>
  <si>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</si>
  <si>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</si>
  <si>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</si>
  <si>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</si>
  <si>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</si>
  <si>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</si>
  <si>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</si>
  <si>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</si>
  <si>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</si>
  <si>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</si>
  <si>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</si>
  <si>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</si>
  <si>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</si>
  <si>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</si>
  <si>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</si>
  <si>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</si>
  <si>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</si>
  <si>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</si>
  <si>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</si>
  <si>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</si>
  <si>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</si>
  <si>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</si>
  <si>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</si>
  <si>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</si>
  <si>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</si>
  <si>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</si>
  <si>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</si>
  <si>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</si>
  <si>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</si>
  <si>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</si>
  <si>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</si>
  <si>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</si>
  <si>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</si>
  <si>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</si>
  <si>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</si>
  <si>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</si>
  <si>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</si>
  <si>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</si>
  <si>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</si>
  <si>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</si>
  <si>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</si>
  <si>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</si>
  <si>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</si>
  <si>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</si>
  <si>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</si>
  <si>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</si>
  <si>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</si>
  <si>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</si>
  <si>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</si>
  <si>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</si>
  <si>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</si>
  <si>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</si>
  <si>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</si>
  <si>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</si>
  <si>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</si>
  <si>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</si>
  <si>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</si>
  <si>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</si>
  <si>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</si>
  <si>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</si>
  <si>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</si>
  <si>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</si>
  <si>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</si>
  <si>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</si>
  <si>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</si>
  <si>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</si>
  <si>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</si>
  <si>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</si>
  <si>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</si>
  <si>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</si>
  <si>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</si>
  <si>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</si>
  <si>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</si>
  <si>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</si>
  <si>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</si>
  <si>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</si>
  <si>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</si>
  <si>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</si>
  <si>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</si>
  <si>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</si>
  <si>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</si>
  <si>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</si>
  <si>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</si>
  <si>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</si>
  <si>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</si>
  <si>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</si>
  <si>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</si>
  <si>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</si>
  <si>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</si>
  <si>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</si>
  <si>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</si>
  <si>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</si>
  <si>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</si>
  <si>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</si>
  <si>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</si>
  <si>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</si>
  <si>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</si>
  <si>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</si>
  <si>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</si>
  <si>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</si>
  <si>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</si>
  <si>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</si>
  <si>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</si>
  <si>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</si>
  <si>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</si>
  <si>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</si>
  <si>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</si>
  <si>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</si>
  <si>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</si>
  <si>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</si>
  <si>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</si>
  <si>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</si>
  <si>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</si>
  <si>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</si>
  <si>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</si>
  <si>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</si>
  <si>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</si>
  <si>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</si>
  <si>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</si>
  <si>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</si>
  <si>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</si>
  <si>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</si>
  <si>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</si>
  <si>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</si>
  <si>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</si>
  <si>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</si>
  <si>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</si>
  <si>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</si>
  <si>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</si>
  <si>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</si>
  <si>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</si>
  <si>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</si>
  <si>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</si>
  <si>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</si>
  <si>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</si>
  <si>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</si>
  <si>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</si>
  <si>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</si>
  <si>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</si>
  <si>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</si>
  <si>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</si>
  <si>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</si>
  <si>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</si>
  <si>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</si>
  <si>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</si>
  <si>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</si>
  <si>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</si>
  <si>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</si>
  <si>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</si>
  <si>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</si>
  <si>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</si>
  <si>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</si>
  <si>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</si>
  <si>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</si>
  <si>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</si>
  <si>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</si>
  <si>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</si>
  <si>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</si>
  <si>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</si>
  <si>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</si>
  <si>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</si>
  <si>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</si>
  <si>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</si>
  <si>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</si>
  <si>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</si>
  <si>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</si>
  <si>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</si>
  <si>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</si>
  <si>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</si>
  <si>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</si>
  <si>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</si>
  <si>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</si>
  <si>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</si>
  <si>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</si>
  <si>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</si>
  <si>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</si>
  <si>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</si>
  <si>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</si>
  <si>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</si>
  <si>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</si>
  <si>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</si>
  <si>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</si>
  <si>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</si>
  <si>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</si>
  <si>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</si>
  <si>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</si>
  <si>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</si>
  <si>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</si>
  <si>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</si>
  <si>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</si>
  <si>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</si>
  <si>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</si>
  <si>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</si>
  <si>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</si>
  <si>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</si>
  <si>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</si>
  <si>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</si>
  <si>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</si>
  <si>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</si>
  <si>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</si>
  <si>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</si>
  <si>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</si>
  <si>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</si>
  <si>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</si>
  <si>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</si>
  <si>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</si>
  <si>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</si>
  <si>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</si>
  <si>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</si>
  <si>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</si>
  <si>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</si>
  <si>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</si>
  <si>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</si>
  <si>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</si>
  <si>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</si>
  <si>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</si>
  <si>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</si>
  <si>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</si>
  <si>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</si>
  <si>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</si>
  <si>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</si>
  <si>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</si>
  <si>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</si>
  <si>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</si>
  <si>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</si>
  <si>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</si>
  <si>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</si>
  <si>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</si>
  <si>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</si>
  <si>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</si>
  <si>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</si>
  <si>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</si>
  <si>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</si>
  <si>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</si>
  <si>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</si>
  <si>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</si>
  <si>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</si>
  <si>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</si>
  <si>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</si>
  <si>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</si>
  <si>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</si>
  <si>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</si>
  <si>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</si>
  <si>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</si>
  <si>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</si>
  <si>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</si>
  <si>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</si>
  <si>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</si>
  <si>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</si>
  <si>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</si>
  <si>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</si>
  <si>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</si>
  <si>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</si>
  <si>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</si>
  <si>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</si>
  <si>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</si>
  <si>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</si>
  <si>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</si>
  <si>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</si>
  <si>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</si>
  <si>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</si>
  <si>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</si>
  <si>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</si>
  <si>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</si>
  <si>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</si>
  <si>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</si>
  <si>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</si>
  <si>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</si>
  <si>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</si>
  <si>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</si>
  <si>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</si>
  <si>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</si>
  <si>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</si>
  <si>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</si>
  <si>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</si>
  <si>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</si>
  <si>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</si>
  <si>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</si>
  <si>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</si>
  <si>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</si>
  <si>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</si>
  <si>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</si>
  <si>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</si>
  <si>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</si>
  <si>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</si>
  <si>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</si>
  <si>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</si>
  <si>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</si>
  <si>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</si>
  <si>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</si>
  <si>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</si>
  <si>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</si>
  <si>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</si>
  <si>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</si>
  <si>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</si>
  <si>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</si>
  <si>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</si>
  <si>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</si>
  <si>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</si>
  <si>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</si>
  <si>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</si>
  <si>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</si>
  <si>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</si>
  <si>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</si>
  <si>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</si>
  <si>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</si>
  <si>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</si>
  <si>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</si>
  <si>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</si>
  <si>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</si>
  <si>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</si>
  <si>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</si>
  <si>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</si>
  <si>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</si>
  <si>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</si>
  <si>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</si>
  <si>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</si>
  <si>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</si>
  <si>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</si>
  <si>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</si>
  <si>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</si>
  <si>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</si>
  <si>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</si>
  <si>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</si>
  <si>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</si>
  <si>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</si>
  <si>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</si>
  <si>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</si>
  <si>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</si>
  <si>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</si>
  <si>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</si>
  <si>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</si>
  <si>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</si>
  <si>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</si>
  <si>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</si>
  <si>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</si>
  <si>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</si>
  <si>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</si>
  <si>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</si>
  <si>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</si>
  <si>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</si>
  <si>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</si>
  <si>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</si>
  <si>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</si>
  <si>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</si>
  <si>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</si>
  <si>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</si>
  <si>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</si>
  <si>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</si>
  <si>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</si>
  <si>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</si>
  <si>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</si>
  <si>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</si>
  <si>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</si>
  <si>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</si>
  <si>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</si>
  <si>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</si>
  <si>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</si>
  <si>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</si>
  <si>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</si>
  <si>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</si>
  <si>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</si>
  <si>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</si>
  <si>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</si>
  <si>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</si>
  <si>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</si>
  <si>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</si>
  <si>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</si>
  <si>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</si>
  <si>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</si>
  <si>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</si>
  <si>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</si>
  <si>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</si>
  <si>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</si>
  <si>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</si>
  <si>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</si>
  <si>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</si>
  <si>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</si>
  <si>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</si>
  <si>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</si>
  <si>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</si>
  <si>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</si>
  <si>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</si>
  <si>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</si>
  <si>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</si>
  <si>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</si>
  <si>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</si>
  <si>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</si>
  <si>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</si>
  <si>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</si>
  <si>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</si>
  <si>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</si>
  <si>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</si>
  <si>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</si>
  <si>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</si>
  <si>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</si>
  <si>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</si>
  <si>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</si>
  <si>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</si>
  <si>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</si>
  <si>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</si>
  <si>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</si>
  <si>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</si>
  <si>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</si>
  <si>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</si>
  <si>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</si>
  <si>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</si>
  <si>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</si>
  <si>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</si>
  <si>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</si>
  <si>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</si>
  <si>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</si>
  <si>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</si>
  <si>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</si>
  <si>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</si>
  <si>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</si>
  <si>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</si>
  <si>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</si>
  <si>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</si>
  <si>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</si>
  <si>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</si>
  <si>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</si>
  <si>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</si>
  <si>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</si>
  <si>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</si>
  <si>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</si>
  <si>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</si>
  <si>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</si>
  <si>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</si>
  <si>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</si>
  <si>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</si>
  <si>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</si>
  <si>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</si>
  <si>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</si>
  <si>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</si>
  <si>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</si>
  <si>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</si>
  <si>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</si>
  <si>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</si>
  <si>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</si>
  <si>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</si>
  <si>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</si>
  <si>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</si>
  <si>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</si>
  <si>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</si>
  <si>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</si>
  <si>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</si>
  <si>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</si>
  <si>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</si>
  <si>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</si>
  <si>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</si>
  <si>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</si>
  <si>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</si>
  <si>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</si>
  <si>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</si>
  <si>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</si>
  <si>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</si>
  <si>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</si>
  <si>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</si>
  <si>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</si>
  <si>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</si>
  <si>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</si>
  <si>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</si>
  <si>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</si>
  <si>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</si>
  <si>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</si>
  <si>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</si>
  <si>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</si>
  <si>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</si>
  <si>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</si>
  <si>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</si>
  <si>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</si>
  <si>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</si>
  <si>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</si>
  <si>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</si>
  <si>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</si>
  <si>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</si>
  <si>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</si>
  <si>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</si>
  <si>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</si>
  <si>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</si>
  <si>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</si>
  <si>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</si>
  <si>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</si>
  <si>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</si>
  <si>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</si>
  <si>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</si>
  <si>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</si>
  <si>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</si>
  <si>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</si>
  <si>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</si>
  <si>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</si>
  <si>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</si>
  <si>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</si>
  <si>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</si>
  <si>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</si>
  <si>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</si>
  <si>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</si>
  <si>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</si>
  <si>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</si>
  <si>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</si>
  <si>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</si>
  <si>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</si>
  <si>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</si>
  <si>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</si>
  <si>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</si>
  <si>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</si>
  <si>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</si>
  <si>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</si>
  <si>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</si>
  <si>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</si>
  <si>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</si>
  <si>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</si>
  <si>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</si>
  <si>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</si>
  <si>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</si>
  <si>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</si>
  <si>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</si>
  <si>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</si>
  <si>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</si>
  <si>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</si>
  <si>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</si>
  <si>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</si>
  <si>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</si>
  <si>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</si>
  <si>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</si>
  <si>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</si>
  <si>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</si>
  <si>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</si>
  <si>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</si>
  <si>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</si>
  <si>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</si>
  <si>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</si>
  <si>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</si>
  <si>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</si>
  <si>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</si>
  <si>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</si>
  <si>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</si>
  <si>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</si>
  <si>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</si>
  <si>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</si>
  <si>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</si>
  <si>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</si>
  <si>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</si>
  <si>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</si>
  <si>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</si>
  <si>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</si>
  <si>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</si>
  <si>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</si>
  <si>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</si>
  <si>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</si>
  <si>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</si>
  <si>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</si>
  <si>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</si>
  <si>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</si>
  <si>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</si>
  <si>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</si>
  <si>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</si>
  <si>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</si>
  <si>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</si>
  <si>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</si>
  <si>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</si>
  <si>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</si>
  <si>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</si>
  <si>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</si>
  <si>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</si>
  <si>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</si>
  <si>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</si>
  <si>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</si>
  <si>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</si>
  <si>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</si>
  <si>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</si>
  <si>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</si>
  <si>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</si>
  <si>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</si>
  <si>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</si>
  <si>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</si>
  <si>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</si>
  <si>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</si>
  <si>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</si>
  <si>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</si>
  <si>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</si>
  <si>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</si>
  <si>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</si>
  <si>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</si>
  <si>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</si>
  <si>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</si>
  <si>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</si>
  <si>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</si>
  <si>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</si>
  <si>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</si>
  <si>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</si>
  <si>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</si>
  <si>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</si>
  <si>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</si>
  <si>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</si>
  <si>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</si>
  <si>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</si>
  <si>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</si>
  <si>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</si>
  <si>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</si>
  <si>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</si>
  <si>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</si>
  <si>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</si>
  <si>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</si>
  <si>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</si>
  <si>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</si>
  <si>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</si>
  <si>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</si>
  <si>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</si>
  <si>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</si>
  <si>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</si>
  <si>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</si>
  <si>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</si>
  <si>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</si>
  <si>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</si>
  <si>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</si>
  <si>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</si>
  <si>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</si>
  <si>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</si>
  <si>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</si>
  <si>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</si>
  <si>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</si>
  <si>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</si>
  <si>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</si>
  <si>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</si>
  <si>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</si>
  <si>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</si>
  <si>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</si>
  <si>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</si>
  <si>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</si>
  <si>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</si>
  <si>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</si>
  <si>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</si>
  <si>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</si>
  <si>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</si>
  <si>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</si>
  <si>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</si>
  <si>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</si>
  <si>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</si>
  <si>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</si>
  <si>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</si>
  <si>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</si>
  <si>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</si>
  <si>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</si>
  <si>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</si>
  <si>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</si>
  <si>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</si>
  <si>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</si>
  <si>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</si>
  <si>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</si>
  <si>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</si>
  <si>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</si>
  <si>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</si>
  <si>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</si>
  <si>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</si>
  <si>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</si>
  <si>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</si>
  <si>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</si>
  <si>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</si>
  <si>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</si>
  <si>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</si>
  <si>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</si>
  <si>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</si>
  <si>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</si>
  <si>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</si>
  <si>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</si>
  <si>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</si>
  <si>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</si>
  <si>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</si>
  <si>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</si>
  <si>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</si>
  <si>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</si>
  <si>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</si>
  <si>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</si>
  <si>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</si>
  <si>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</si>
  <si>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</si>
  <si>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</si>
  <si>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</si>
  <si>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</si>
  <si>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</si>
  <si>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</si>
  <si>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</si>
  <si>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</si>
  <si>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</si>
  <si>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</si>
  <si>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</si>
  <si>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</si>
  <si>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</si>
  <si>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</si>
  <si>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</si>
  <si>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</si>
  <si>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</si>
  <si>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</si>
  <si>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</si>
  <si>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</si>
  <si>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</si>
  <si>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</si>
  <si>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</si>
  <si>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</si>
  <si>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</si>
  <si>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</si>
  <si>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</si>
  <si>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</si>
  <si>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</si>
  <si>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</si>
  <si>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</si>
  <si>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</si>
  <si>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</si>
  <si>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</si>
  <si>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</si>
  <si>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</si>
  <si>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</si>
  <si>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</si>
  <si>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</si>
  <si>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</si>
  <si>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</si>
  <si>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</si>
  <si>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</si>
  <si>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</si>
  <si>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</si>
  <si>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</si>
  <si>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</si>
  <si>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</si>
  <si>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</si>
  <si>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</si>
  <si>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</si>
  <si>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</si>
  <si>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</si>
  <si>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</si>
  <si>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</si>
  <si>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</si>
  <si>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</si>
  <si>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</si>
  <si>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</si>
  <si>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</si>
  <si>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</si>
  <si>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</si>
  <si>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</si>
  <si>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</si>
  <si>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</si>
  <si>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</si>
  <si>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</si>
  <si>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</si>
  <si>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</si>
  <si>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</si>
  <si>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</si>
  <si>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</si>
  <si>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</si>
  <si>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</si>
  <si>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</si>
  <si>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</si>
  <si>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</si>
  <si>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</si>
  <si>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</si>
  <si>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</si>
  <si>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</si>
  <si>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</si>
  <si>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</si>
  <si>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</si>
  <si>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</si>
  <si>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</si>
  <si>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</si>
  <si>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</si>
  <si>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</si>
  <si>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</si>
  <si>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</si>
  <si>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</si>
  <si>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</si>
  <si>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</si>
  <si>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</si>
  <si>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</si>
  <si>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</si>
  <si>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</si>
  <si>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</si>
  <si>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</si>
  <si>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</si>
  <si>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</si>
  <si>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</si>
  <si>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</si>
  <si>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</si>
  <si>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</si>
  <si>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</si>
  <si>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</si>
  <si>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</si>
  <si>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</si>
  <si>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</si>
  <si>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</si>
  <si>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</si>
  <si>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</si>
  <si>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</si>
  <si>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</si>
  <si>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</si>
  <si>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</si>
  <si>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</si>
  <si>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</si>
  <si>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</si>
  <si>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</si>
  <si>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</si>
  <si>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</si>
  <si>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</si>
  <si>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</si>
  <si>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</si>
  <si>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</si>
  <si>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</si>
  <si>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</si>
  <si>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</si>
  <si>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</si>
  <si>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</si>
  <si>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</si>
  <si>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</si>
  <si>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</si>
  <si>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</si>
  <si>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</si>
  <si>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</si>
  <si>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</si>
  <si>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</si>
  <si>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</si>
  <si>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</si>
  <si>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</si>
  <si>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</si>
  <si>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</si>
  <si>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</si>
  <si>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</si>
  <si>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</si>
  <si>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</si>
  <si>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</si>
  <si>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</si>
  <si>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</si>
  <si>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</si>
  <si>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</si>
  <si>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</si>
  <si>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</si>
  <si>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</si>
  <si>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</si>
  <si>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</si>
  <si>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</si>
  <si>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</si>
  <si>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</si>
  <si>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</si>
  <si>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</si>
  <si>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</si>
  <si>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</si>
  <si>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</si>
  <si>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</si>
  <si>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</si>
  <si>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</si>
  <si>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</si>
  <si>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</si>
  <si>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</si>
  <si>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</si>
  <si>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</si>
  <si>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</si>
  <si>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</si>
  <si>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</si>
  <si>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</si>
  <si>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</si>
  <si>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</si>
  <si>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</si>
  <si>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</si>
  <si>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</si>
  <si>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</si>
  <si>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</si>
  <si>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</si>
  <si>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</si>
  <si>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</si>
  <si>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</si>
  <si>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</si>
  <si>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</si>
  <si>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</si>
  <si>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</si>
  <si>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</si>
  <si>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</si>
  <si>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</si>
  <si>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</si>
  <si>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</si>
  <si>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</si>
  <si>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</si>
  <si>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</si>
  <si>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</si>
  <si>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</si>
  <si>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</si>
  <si>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</si>
  <si>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</si>
  <si>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</si>
  <si>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</si>
  <si>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</si>
  <si>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</si>
  <si>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</si>
  <si>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</si>
  <si>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</si>
  <si>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</si>
  <si>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</si>
  <si>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</si>
  <si>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</si>
  <si>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</si>
  <si>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</si>
  <si>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</si>
  <si>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</si>
  <si>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</si>
  <si>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</si>
  <si>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</si>
  <si>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</si>
  <si>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</si>
  <si>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</si>
  <si>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</si>
  <si>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</si>
  <si>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</si>
  <si>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</si>
  <si>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</si>
  <si>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</si>
  <si>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</si>
  <si>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</si>
  <si>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</si>
  <si>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</si>
  <si>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</si>
  <si>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</si>
  <si>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</si>
  <si>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</si>
  <si>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</si>
  <si>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</si>
  <si>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</si>
  <si>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</si>
  <si>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</si>
  <si>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</si>
  <si>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</si>
  <si>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</si>
  <si>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</si>
  <si>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</si>
  <si>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</si>
  <si>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</si>
  <si>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</si>
  <si>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</si>
  <si>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</si>
  <si>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</si>
  <si>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</si>
  <si>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</si>
  <si>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</si>
  <si>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</si>
  <si>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</si>
  <si>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</si>
  <si>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</si>
  <si>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</si>
  <si>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</si>
  <si>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</si>
  <si>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</si>
  <si>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</si>
  <si>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</si>
  <si>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</si>
  <si>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</si>
  <si>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</si>
  <si>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</si>
  <si>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</si>
  <si>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</si>
  <si>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</si>
  <si>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</si>
  <si>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</si>
  <si>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</si>
  <si>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</si>
  <si>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</si>
  <si>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</si>
  <si>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</si>
  <si>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</si>
  <si>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</si>
  <si>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</si>
  <si>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</si>
  <si>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</si>
  <si>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</si>
  <si>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</si>
  <si>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</si>
  <si>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</si>
  <si>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</si>
  <si>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</si>
  <si>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</si>
  <si>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</si>
  <si>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</si>
  <si>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</si>
  <si>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</si>
  <si>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</si>
  <si>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</si>
  <si>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</si>
  <si>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</si>
  <si>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</si>
  <si>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</si>
  <si>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</si>
  <si>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</si>
  <si>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</si>
  <si>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</si>
  <si>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</si>
  <si>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</si>
  <si>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</si>
  <si>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</si>
  <si>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</si>
  <si>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</si>
  <si>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</si>
  <si>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</si>
  <si>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</si>
  <si>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</si>
  <si>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</si>
  <si>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</si>
  <si>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</si>
  <si>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</si>
  <si>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</si>
  <si>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</si>
  <si>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</si>
  <si>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</si>
  <si>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</si>
  <si>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</si>
  <si>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</si>
  <si>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</si>
  <si>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</si>
  <si>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</si>
  <si>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</si>
  <si>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</si>
  <si>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</si>
  <si>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</si>
  <si>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</si>
  <si>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</si>
  <si>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</si>
  <si>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</si>
  <si>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</si>
  <si>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</si>
  <si>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</si>
  <si>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</si>
  <si>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</si>
  <si>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</si>
  <si>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</si>
  <si>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</si>
  <si>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</si>
  <si>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</si>
  <si>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</si>
  <si>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</si>
  <si>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</si>
  <si>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</si>
  <si>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</si>
  <si>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</si>
  <si>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</si>
  <si>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</si>
  <si>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</si>
  <si>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</si>
  <si>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</si>
  <si>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</si>
  <si>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</si>
  <si>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</si>
  <si>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</si>
  <si>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</si>
  <si>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</si>
  <si>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</si>
  <si>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</si>
  <si>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</si>
  <si>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</si>
  <si>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</si>
  <si>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</si>
  <si>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</si>
  <si>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</si>
  <si>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</si>
  <si>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</si>
  <si>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</si>
  <si>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</si>
  <si>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</si>
  <si>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</si>
  <si>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</si>
  <si>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</si>
  <si>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</si>
  <si>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</si>
  <si>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</si>
  <si>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</si>
  <si>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</si>
  <si>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</si>
  <si>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</si>
  <si>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</si>
  <si>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</si>
  <si>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</si>
  <si>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</si>
  <si>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</si>
  <si>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</si>
  <si>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</si>
  <si>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</si>
  <si>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</si>
  <si>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</si>
  <si>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</si>
  <si>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</si>
  <si>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</si>
  <si>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</si>
  <si>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</si>
  <si>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</si>
  <si>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</si>
  <si>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</si>
  <si>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</si>
  <si>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</si>
  <si>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</si>
  <si>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</si>
  <si>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</si>
  <si>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</si>
  <si>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</si>
  <si>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</si>
  <si>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</si>
  <si>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</si>
  <si>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</si>
  <si>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</si>
  <si>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</si>
  <si>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</si>
  <si>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</si>
  <si>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</si>
  <si>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</si>
  <si>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</si>
  <si>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</si>
  <si>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</si>
  <si>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</si>
  <si>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</si>
  <si>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</si>
  <si>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</si>
  <si>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</si>
  <si>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</si>
  <si>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</si>
  <si>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</si>
  <si>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</si>
  <si>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</si>
  <si>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</si>
  <si>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</si>
  <si>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</si>
  <si>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</si>
  <si>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</si>
  <si>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</si>
  <si>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</si>
  <si>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</si>
  <si>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</si>
  <si>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</si>
  <si>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</si>
  <si>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</si>
  <si>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</si>
  <si>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</si>
  <si>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</si>
  <si>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</si>
  <si>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</si>
  <si>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</si>
  <si>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</si>
  <si>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</si>
  <si>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</si>
  <si>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</si>
  <si>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</si>
  <si>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</si>
  <si>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</si>
  <si>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</si>
  <si>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</si>
  <si>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</si>
  <si>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</si>
  <si>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</si>
  <si>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</si>
  <si>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</si>
  <si>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</si>
  <si>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</si>
  <si>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</si>
  <si>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</si>
  <si>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</si>
  <si>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</si>
  <si>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</si>
  <si>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</si>
  <si>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</si>
  <si>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</si>
  <si>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</si>
  <si>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</si>
  <si>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</si>
  <si>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</si>
  <si>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</si>
  <si>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</si>
  <si>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</si>
  <si>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</si>
  <si>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</si>
  <si>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</si>
  <si>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</si>
  <si>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</si>
  <si>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</si>
  <si>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</si>
  <si>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</si>
  <si>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</si>
  <si>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</si>
  <si>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</si>
  <si>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</si>
  <si>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</si>
  <si>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</si>
  <si>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</si>
  <si>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</si>
  <si>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</si>
  <si>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</si>
  <si>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</si>
  <si>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</si>
  <si>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</si>
  <si>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</si>
  <si>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</si>
  <si>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</si>
  <si>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</si>
  <si>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</si>
  <si>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</si>
  <si>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</si>
  <si>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</si>
  <si>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</si>
  <si>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</si>
  <si>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</si>
  <si>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</si>
  <si>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</si>
  <si>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</si>
  <si>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</si>
  <si>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</si>
  <si>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</si>
  <si>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</si>
  <si>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</si>
  <si>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</si>
  <si>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</si>
  <si>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</si>
  <si>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</si>
  <si>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</si>
  <si>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</si>
  <si>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</si>
  <si>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</si>
  <si>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</si>
  <si>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</si>
  <si>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</si>
  <si>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</si>
  <si>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</si>
  <si>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</si>
  <si>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</si>
  <si>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</si>
  <si>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</si>
  <si>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</si>
  <si>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</si>
  <si>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</si>
  <si>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</si>
  <si>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</si>
  <si>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</si>
  <si>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</si>
  <si>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</si>
  <si>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</si>
  <si>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</si>
  <si>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</si>
  <si>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</si>
  <si>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</si>
  <si>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</si>
  <si>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</si>
  <si>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</si>
  <si>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</si>
  <si>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</si>
  <si>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</si>
  <si>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</si>
  <si>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</si>
  <si>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</si>
  <si>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</si>
  <si>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</si>
  <si>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</si>
  <si>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</si>
  <si>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</si>
  <si>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</si>
  <si>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</si>
  <si>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</si>
  <si>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</si>
  <si>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</si>
  <si>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</si>
  <si>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</si>
  <si>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</si>
  <si>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</si>
  <si>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</si>
  <si>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</si>
  <si>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</si>
  <si>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</si>
  <si>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</si>
  <si>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</si>
  <si>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</si>
  <si>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</si>
  <si>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</si>
  <si>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</si>
  <si>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</si>
  <si>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</si>
  <si>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</si>
  <si>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</si>
  <si>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</si>
  <si>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</si>
  <si>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</si>
  <si>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</si>
  <si>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</si>
  <si>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</si>
  <si>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</si>
  <si>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</si>
  <si>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</si>
  <si>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</si>
  <si>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</si>
  <si>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</si>
  <si>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</si>
  <si>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</si>
  <si>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</si>
  <si>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</si>
  <si>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</si>
  <si>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</si>
  <si>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</si>
  <si>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</si>
  <si>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</si>
  <si>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</si>
  <si>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</si>
  <si>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</si>
  <si>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</si>
  <si>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</si>
  <si>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</si>
  <si>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</si>
  <si>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</si>
  <si>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</si>
  <si>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</si>
  <si>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</si>
  <si>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</si>
  <si>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</si>
  <si>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</si>
  <si>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</si>
  <si>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</si>
  <si>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</si>
  <si>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</si>
  <si>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</si>
  <si>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</si>
  <si>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</si>
  <si>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</si>
  <si>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</si>
  <si>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</si>
  <si>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</si>
  <si>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</si>
  <si>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</si>
  <si>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</si>
  <si>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</si>
  <si>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</si>
  <si>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</si>
  <si>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</si>
  <si>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</si>
  <si>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</si>
  <si>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</si>
  <si>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</si>
  <si>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</si>
  <si>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</si>
  <si>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</si>
  <si>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</si>
  <si>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</si>
  <si>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</si>
  <si>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</si>
  <si>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</si>
  <si>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</si>
  <si>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</si>
  <si>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</si>
  <si>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</si>
  <si>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</si>
  <si>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</si>
  <si>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</si>
  <si>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</si>
  <si>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</si>
  <si>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</si>
  <si>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</si>
  <si>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</si>
  <si>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</si>
  <si>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</si>
  <si>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</si>
  <si>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</si>
  <si>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</si>
  <si>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</si>
  <si>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</si>
  <si>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</si>
  <si>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</si>
  <si>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</si>
  <si>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</si>
  <si>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</si>
  <si>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</si>
  <si>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</si>
  <si>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</si>
  <si>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</si>
  <si>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</si>
  <si>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</si>
  <si>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</si>
  <si>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</si>
  <si>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</si>
  <si>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</si>
  <si>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</si>
  <si>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</si>
  <si>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</si>
  <si>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</si>
  <si>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</si>
  <si>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</si>
  <si>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</si>
  <si>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</si>
  <si>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</si>
  <si>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</si>
  <si>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</si>
  <si>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</si>
  <si>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</si>
  <si>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</si>
  <si>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</si>
  <si>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</si>
  <si>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</si>
  <si>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</si>
  <si>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</si>
  <si>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</si>
  <si>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</si>
  <si>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</si>
  <si>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</si>
  <si>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</si>
  <si>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</si>
  <si>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</si>
  <si>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</si>
  <si>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</si>
  <si>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</si>
  <si>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</si>
  <si>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</si>
  <si>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</si>
  <si>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</si>
  <si>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</si>
  <si>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</si>
  <si>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</si>
  <si>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</si>
  <si>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</si>
  <si>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</si>
  <si>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</si>
  <si>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</si>
  <si>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</si>
  <si>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</si>
  <si>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</si>
  <si>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</si>
  <si>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</si>
  <si>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</si>
  <si>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</si>
  <si>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</si>
  <si>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</si>
  <si>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</si>
  <si>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</si>
  <si>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</si>
  <si>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</si>
  <si>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</si>
  <si>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</si>
  <si>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</si>
  <si>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</si>
  <si>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</si>
  <si>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</si>
  <si>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</si>
  <si>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</si>
  <si>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</si>
  <si>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</si>
  <si>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</si>
  <si>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</si>
  <si>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</si>
  <si>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</si>
  <si>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</si>
  <si>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</si>
  <si>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</si>
  <si>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</si>
  <si>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</si>
  <si>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</si>
  <si>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</si>
  <si>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</si>
  <si>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</si>
  <si>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</si>
  <si>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</si>
  <si>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</si>
  <si>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</si>
  <si>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</si>
  <si>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</si>
  <si>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</si>
  <si>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</si>
  <si>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</si>
  <si>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</si>
  <si>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</si>
  <si>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</si>
  <si>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</si>
  <si>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</si>
  <si>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</si>
  <si>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</si>
  <si>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</si>
  <si>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</si>
  <si>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</si>
  <si>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</si>
  <si>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</si>
  <si>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</si>
  <si>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</si>
  <si>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</si>
  <si>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</si>
  <si>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</si>
  <si>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</si>
  <si>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</si>
  <si>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</si>
  <si>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</si>
  <si>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</si>
  <si>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</si>
  <si>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</si>
  <si>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</si>
  <si>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</si>
  <si>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</si>
  <si>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</si>
  <si>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</si>
  <si>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</si>
  <si>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</si>
  <si>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</si>
  <si>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</si>
  <si>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</si>
  <si>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</si>
  <si>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</si>
  <si>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</si>
  <si>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</si>
  <si>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</si>
  <si>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</si>
  <si>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</si>
  <si>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</si>
  <si>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</si>
  <si>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</si>
  <si>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</si>
  <si>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</si>
  <si>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</si>
  <si>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</si>
  <si>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</si>
  <si>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</si>
  <si>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</si>
  <si>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</si>
  <si>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</si>
  <si>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</si>
  <si>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</si>
  <si>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</si>
  <si>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</si>
  <si>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</si>
  <si>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</si>
  <si>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</si>
  <si>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</si>
  <si>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</si>
  <si>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</si>
  <si>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</si>
  <si>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</si>
  <si>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</si>
  <si>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</si>
  <si>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</si>
  <si>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</si>
  <si>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</si>
  <si>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</si>
  <si>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</si>
  <si>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</si>
  <si>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</si>
  <si>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</si>
  <si>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</si>
  <si>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</si>
  <si>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</si>
  <si>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</si>
  <si>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</si>
  <si>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</si>
  <si>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</si>
  <si>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</si>
  <si>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</si>
  <si>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</si>
  <si>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</si>
  <si>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</si>
  <si>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</si>
  <si>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</si>
  <si>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</si>
  <si>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</si>
  <si>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</si>
  <si>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</si>
  <si>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</si>
  <si>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</si>
  <si>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</si>
  <si>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</si>
  <si>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</si>
  <si>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</si>
  <si>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</si>
  <si>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</si>
  <si>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</si>
  <si>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</si>
  <si>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</si>
  <si>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</si>
  <si>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</si>
  <si>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</si>
  <si>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</si>
  <si>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</si>
  <si>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</si>
  <si>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</si>
  <si>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</si>
  <si>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</si>
  <si>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</si>
  <si>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</si>
  <si>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</si>
  <si>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</si>
  <si>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</si>
  <si>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</si>
  <si>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</si>
  <si>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</si>
  <si>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</si>
  <si>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</si>
  <si>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</si>
  <si>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</si>
  <si>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</si>
  <si>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</si>
  <si>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</si>
  <si>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</si>
  <si>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</si>
  <si>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</si>
  <si>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</si>
  <si>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</si>
  <si>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</si>
  <si>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</si>
  <si>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</si>
  <si>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</si>
  <si>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</si>
  <si>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</si>
  <si>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</si>
  <si>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</si>
  <si>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</si>
  <si>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</si>
  <si>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</si>
  <si>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</si>
  <si>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</si>
  <si>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</si>
  <si>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</si>
  <si>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</si>
  <si>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</si>
  <si>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</si>
  <si>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</si>
  <si>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</si>
  <si>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</si>
  <si>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</si>
  <si>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</si>
  <si>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</si>
  <si>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</si>
  <si>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</si>
  <si>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</si>
  <si>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</si>
  <si>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</si>
  <si>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</si>
  <si>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</si>
  <si>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</si>
  <si>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</si>
  <si>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</si>
  <si>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</si>
  <si>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</si>
  <si>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</si>
  <si>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</si>
  <si>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</si>
  <si>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</si>
  <si>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</si>
  <si>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</si>
  <si>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</si>
  <si>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</si>
  <si>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</si>
  <si>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</si>
  <si>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</si>
  <si>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</si>
  <si>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</si>
  <si>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</si>
  <si>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</si>
  <si>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</si>
  <si>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</si>
  <si>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</si>
  <si>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</si>
  <si>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</si>
  <si>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</si>
  <si>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</si>
  <si>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</si>
  <si>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</si>
  <si>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</si>
  <si>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</si>
  <si>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</si>
  <si>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</si>
  <si>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</si>
  <si>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</si>
  <si>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</si>
  <si>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</si>
  <si>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</si>
  <si>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</si>
  <si>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</si>
  <si>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</si>
  <si>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</si>
  <si>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</si>
  <si>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</si>
  <si>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</si>
  <si>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</si>
  <si>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</si>
  <si>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</si>
  <si>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</si>
  <si>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</si>
  <si>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</si>
  <si>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</si>
  <si>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</si>
  <si>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</si>
  <si>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</si>
  <si>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</si>
  <si>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</si>
  <si>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</si>
  <si>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</si>
  <si>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</si>
  <si>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</si>
  <si>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</si>
  <si>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</si>
  <si>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</si>
  <si>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</si>
  <si>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</si>
  <si>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</si>
  <si>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</si>
  <si>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</si>
  <si>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</si>
  <si>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</si>
  <si>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</si>
  <si>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</si>
  <si>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</si>
  <si>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</si>
  <si>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</si>
  <si>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</si>
  <si>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</si>
  <si>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</si>
  <si>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</si>
  <si>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</si>
  <si>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</si>
  <si>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</si>
  <si>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</si>
  <si>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</si>
  <si>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</si>
  <si>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</si>
  <si>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</si>
  <si>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</si>
  <si>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</si>
  <si>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</si>
  <si>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</si>
  <si>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</si>
  <si>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</si>
  <si>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</si>
  <si>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</si>
  <si>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</si>
  <si>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</si>
  <si>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</si>
  <si>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</si>
  <si>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</si>
  <si>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</si>
  <si>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</si>
  <si>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</si>
  <si>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</si>
  <si>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</si>
  <si>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</si>
  <si>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</si>
  <si>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</si>
  <si>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</si>
  <si>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</si>
  <si>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</si>
  <si>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</si>
  <si>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</si>
  <si>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</si>
  <si>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</si>
  <si>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</si>
  <si>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</si>
  <si>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</si>
  <si>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</si>
  <si>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</si>
  <si>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</si>
  <si>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</si>
  <si>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</si>
  <si>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</si>
  <si>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</si>
  <si>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</si>
  <si>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</si>
  <si>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</si>
  <si>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</si>
  <si>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</si>
  <si>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</si>
  <si>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</si>
  <si>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</si>
  <si>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</si>
  <si>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</si>
  <si>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</si>
  <si>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</si>
  <si>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</si>
  <si>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</si>
  <si>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</si>
  <si>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</si>
  <si>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</si>
  <si>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</si>
  <si>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</si>
  <si>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</si>
  <si>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</si>
  <si>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</si>
  <si>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</si>
  <si>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</si>
  <si>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</si>
  <si>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</si>
  <si>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</si>
  <si>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</si>
  <si>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</si>
  <si>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</si>
  <si>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</si>
  <si>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</si>
  <si>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</si>
  <si>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</si>
  <si>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</si>
  <si>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</si>
  <si>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</si>
  <si>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</si>
  <si>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</si>
  <si>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</si>
  <si>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</si>
  <si>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</si>
  <si>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</si>
  <si>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</si>
  <si>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</si>
  <si>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</si>
  <si>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</si>
  <si>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</si>
  <si>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</si>
  <si>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</si>
  <si>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</si>
  <si>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</si>
  <si>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</si>
  <si>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</si>
  <si>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</si>
  <si>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</si>
  <si>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</si>
  <si>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</si>
  <si>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</si>
  <si>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</si>
  <si>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</si>
  <si>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</si>
  <si>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</si>
  <si>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</si>
  <si>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</si>
  <si>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</si>
  <si>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</si>
  <si>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</si>
  <si>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</si>
  <si>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</si>
  <si>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</si>
  <si>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</si>
  <si>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</si>
  <si>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</si>
  <si>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</si>
  <si>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</si>
  <si>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</si>
  <si>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</si>
  <si>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</si>
  <si>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</si>
  <si>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</si>
  <si>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</si>
  <si>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</si>
  <si>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</si>
  <si>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</si>
  <si>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</si>
  <si>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</si>
  <si>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</si>
  <si>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</si>
  <si>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</si>
  <si>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</si>
  <si>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</si>
  <si>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</si>
  <si>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</si>
  <si>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</si>
  <si>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</si>
  <si>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</si>
  <si>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</si>
  <si>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</si>
  <si>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</si>
  <si>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</si>
  <si>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</si>
  <si>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</si>
  <si>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</si>
  <si>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</si>
  <si>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</si>
  <si>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</si>
  <si>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</si>
  <si>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</si>
  <si>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</si>
  <si>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</si>
  <si>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</si>
  <si>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</si>
  <si>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</si>
  <si>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</si>
  <si>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</si>
  <si>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</si>
  <si>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</si>
  <si>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</si>
  <si>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</si>
  <si>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</si>
  <si>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</si>
  <si>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</si>
  <si>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</si>
  <si>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</si>
  <si>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</si>
  <si>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</si>
  <si>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</si>
  <si>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</si>
  <si>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</si>
  <si>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</si>
  <si>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</si>
  <si>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</si>
  <si>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</si>
  <si>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</si>
  <si>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</si>
  <si>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</si>
  <si>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</si>
  <si>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</si>
  <si>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</si>
  <si>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</si>
  <si>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</si>
  <si>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</si>
  <si>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</si>
  <si>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</si>
  <si>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</si>
  <si>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</si>
  <si>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</si>
  <si>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</si>
  <si>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</si>
  <si>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</si>
  <si>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</si>
  <si>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</si>
  <si>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</si>
  <si>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</si>
  <si>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</si>
  <si>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</si>
  <si>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</si>
  <si>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</si>
  <si>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</si>
  <si>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</si>
  <si>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</si>
  <si>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</si>
  <si>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</si>
  <si>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</si>
  <si>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</si>
  <si>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</si>
  <si>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</si>
  <si>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</si>
  <si>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</si>
  <si>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</si>
  <si>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</si>
  <si>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</si>
  <si>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</si>
  <si>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</si>
  <si>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</si>
  <si>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</si>
  <si>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</si>
  <si>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</si>
  <si>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</si>
  <si>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</si>
  <si>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</si>
  <si>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</si>
  <si>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</si>
  <si>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</si>
  <si>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</si>
  <si>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</si>
  <si>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</si>
  <si>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</si>
  <si>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</si>
  <si>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</si>
  <si>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</si>
  <si>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</si>
  <si>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</si>
  <si>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</si>
  <si>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</si>
  <si>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</si>
  <si>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</si>
  <si>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</si>
  <si>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</si>
  <si>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</si>
  <si>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</si>
  <si>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</si>
  <si>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</si>
  <si>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</si>
  <si>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</si>
  <si>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</si>
  <si>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</si>
  <si>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</si>
  <si>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</si>
  <si>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</si>
  <si>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</si>
  <si>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</si>
  <si>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</si>
  <si>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</si>
  <si>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</si>
  <si>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</si>
  <si>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</si>
  <si>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</si>
  <si>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</si>
  <si>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</si>
  <si>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</si>
  <si>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</si>
  <si>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</si>
  <si>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</si>
  <si>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</si>
  <si>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</si>
  <si>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</si>
  <si>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</si>
  <si>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</si>
  <si>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</si>
  <si>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</si>
  <si>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</si>
  <si>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</si>
  <si>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</si>
  <si>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</si>
  <si>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</si>
  <si>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</si>
  <si>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</si>
  <si>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</si>
  <si>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</si>
  <si>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</si>
  <si>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</si>
  <si>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</si>
  <si>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</si>
  <si>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</si>
  <si>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</si>
  <si>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</si>
  <si>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</si>
  <si>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</si>
  <si>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</si>
  <si>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</si>
  <si>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</si>
  <si>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</si>
  <si>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</si>
  <si>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</si>
  <si>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</si>
  <si>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</si>
  <si>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</si>
  <si>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</si>
  <si>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</si>
  <si>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</si>
  <si>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</si>
  <si>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</si>
  <si>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</si>
  <si>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</si>
  <si>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</si>
  <si>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</si>
  <si>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</si>
  <si>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</si>
  <si>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</si>
  <si>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</si>
  <si>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</si>
  <si>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</si>
  <si>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</si>
  <si>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</si>
  <si>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</si>
  <si>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</si>
  <si>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</si>
  <si>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</si>
  <si>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</si>
  <si>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</si>
  <si>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</si>
  <si>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</si>
  <si>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</si>
  <si>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</si>
  <si>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</si>
  <si>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</si>
  <si>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</si>
  <si>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</si>
  <si>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</si>
  <si>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</si>
  <si>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</si>
  <si>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</si>
  <si>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</si>
  <si>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</si>
  <si>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</si>
  <si>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</si>
  <si>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</si>
  <si>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</si>
  <si>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</si>
  <si>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</si>
  <si>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</si>
  <si>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</si>
  <si>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</si>
  <si>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</si>
  <si>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</si>
  <si>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</si>
  <si>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</si>
  <si>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</si>
  <si>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</si>
  <si>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</si>
  <si>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</si>
  <si>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</si>
  <si>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</si>
  <si>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</si>
  <si>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</si>
  <si>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</si>
  <si>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</si>
  <si>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</si>
  <si>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</si>
  <si>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</si>
  <si>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</si>
  <si>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</si>
  <si>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</si>
  <si>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</si>
  <si>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</si>
  <si>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</si>
  <si>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</si>
  <si>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</si>
  <si>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</si>
  <si>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</si>
  <si>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</si>
  <si>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</si>
  <si>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</si>
  <si>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</si>
  <si>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</si>
  <si>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</si>
  <si>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</si>
  <si>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</si>
  <si>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</si>
  <si>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</si>
  <si>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</si>
  <si>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</si>
  <si>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</si>
  <si>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</si>
  <si>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</si>
  <si>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</si>
  <si>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</si>
  <si>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</si>
  <si>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</si>
  <si>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</si>
  <si>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</si>
  <si>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</si>
  <si>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</si>
  <si>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</si>
  <si>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</si>
  <si>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</si>
  <si>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</si>
  <si>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</si>
  <si>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</si>
  <si>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</si>
  <si>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</si>
  <si>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</si>
  <si>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</si>
  <si>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</si>
  <si>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</si>
  <si>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</si>
  <si>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</si>
  <si>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</si>
  <si>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</si>
  <si>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</si>
  <si>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</si>
  <si>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</si>
  <si>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</si>
  <si>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</si>
  <si>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</si>
  <si>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</si>
  <si>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</si>
  <si>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</si>
  <si>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</si>
  <si>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</si>
  <si>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</si>
  <si>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</si>
  <si>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</si>
  <si>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</si>
  <si>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</si>
  <si>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</si>
  <si>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</si>
  <si>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</si>
  <si>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</si>
  <si>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</si>
  <si>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</si>
  <si>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</si>
  <si>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</si>
  <si>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</si>
  <si>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</si>
  <si>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</si>
  <si>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</si>
  <si>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</si>
  <si>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</si>
  <si>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</si>
  <si>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</si>
  <si>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</si>
  <si>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</si>
  <si>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</si>
  <si>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</si>
  <si>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</si>
  <si>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</si>
  <si>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</si>
  <si>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</si>
  <si>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</si>
  <si>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</si>
  <si>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</si>
  <si>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</si>
  <si>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</si>
  <si>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</si>
  <si>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</si>
  <si>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</si>
  <si>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</si>
  <si>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</si>
  <si>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</si>
  <si>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</si>
  <si>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</si>
  <si>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</si>
  <si>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</si>
  <si>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</si>
  <si>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</si>
  <si>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</si>
  <si>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</si>
  <si>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</si>
  <si>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</si>
  <si>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</si>
  <si>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</si>
  <si>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</si>
  <si>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</si>
  <si>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</si>
  <si>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</si>
  <si>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</si>
  <si>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</si>
  <si>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</si>
  <si>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</si>
  <si>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</si>
  <si>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</si>
  <si>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</si>
  <si>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</si>
  <si>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</si>
  <si>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</si>
  <si>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</si>
  <si>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</si>
  <si>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</si>
  <si>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</si>
  <si>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</si>
  <si>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</si>
  <si>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</si>
  <si>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</si>
  <si>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</si>
  <si>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</si>
  <si>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</si>
  <si>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</si>
  <si>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</si>
  <si>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</si>
  <si>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</si>
  <si>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</si>
  <si>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</si>
  <si>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</si>
  <si>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</si>
  <si>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</si>
  <si>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</si>
  <si>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</si>
  <si>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</si>
  <si>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</si>
  <si>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</si>
  <si>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</si>
  <si>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</si>
  <si>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</si>
  <si>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</si>
  <si>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</si>
  <si>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</si>
  <si>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</si>
  <si>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</si>
  <si>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</si>
  <si>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</si>
  <si>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</si>
  <si>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</si>
  <si>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</si>
  <si>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</si>
  <si>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</si>
  <si>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</si>
  <si>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</si>
  <si>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</si>
  <si>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</si>
  <si>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</si>
  <si>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</si>
  <si>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</si>
  <si>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</si>
  <si>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</si>
  <si>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</si>
  <si>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</si>
  <si>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</si>
  <si>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</si>
  <si>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</si>
  <si>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</si>
  <si>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</si>
  <si>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</si>
  <si>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</si>
  <si>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</si>
  <si>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</si>
  <si>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</si>
  <si>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</si>
  <si>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</si>
  <si>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</si>
  <si>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</si>
  <si>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</si>
  <si>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</si>
  <si>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</si>
  <si>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</si>
  <si>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</si>
  <si>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</si>
  <si>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</si>
  <si>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</si>
  <si>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</si>
  <si>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</si>
  <si>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</si>
  <si>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</si>
  <si>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</si>
  <si>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</si>
  <si>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</si>
  <si>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</si>
  <si>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</si>
  <si>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</si>
  <si>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</si>
  <si>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</si>
  <si>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</si>
  <si>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</si>
  <si>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</si>
  <si>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</si>
  <si>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</si>
  <si>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</si>
  <si>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</si>
  <si>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</si>
  <si>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</si>
  <si>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</si>
  <si>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</si>
  <si>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</si>
  <si>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</si>
  <si>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</si>
  <si>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</si>
  <si>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</si>
  <si>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</si>
  <si>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</si>
  <si>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</si>
  <si>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</si>
  <si>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</si>
  <si>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</si>
  <si>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</si>
  <si>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</si>
  <si>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</si>
  <si>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</si>
  <si>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</si>
  <si>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</si>
  <si>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</si>
  <si>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</si>
  <si>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</si>
  <si>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</si>
  <si>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</si>
  <si>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</si>
  <si>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</si>
  <si>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</si>
  <si>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</si>
  <si>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</si>
  <si>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</si>
  <si>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</si>
  <si>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</si>
  <si>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</si>
  <si>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</si>
  <si>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</si>
  <si>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</si>
  <si>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</si>
  <si>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</si>
  <si>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</si>
  <si>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</si>
  <si>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</si>
  <si>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</si>
  <si>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</si>
  <si>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</si>
  <si>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</si>
  <si>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</si>
  <si>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</si>
  <si>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</si>
  <si>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</si>
  <si>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</si>
  <si>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</si>
  <si>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</si>
  <si>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</si>
  <si>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</si>
  <si>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</si>
  <si>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</si>
  <si>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</si>
  <si>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</si>
  <si>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</si>
  <si>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</si>
  <si>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</si>
  <si>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</si>
  <si>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</si>
  <si>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</si>
  <si>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</si>
  <si>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</si>
  <si>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</si>
  <si>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</si>
  <si>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</si>
  <si>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</si>
  <si>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</si>
  <si>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</si>
  <si>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</si>
  <si>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</si>
  <si>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</si>
  <si>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</si>
  <si>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</si>
  <si>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</si>
  <si>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</si>
  <si>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</si>
  <si>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</si>
  <si>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</si>
  <si>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</si>
  <si>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</si>
  <si>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</si>
  <si>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</si>
  <si>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</si>
  <si>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</si>
  <si>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</si>
  <si>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</si>
  <si>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</si>
  <si>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</si>
  <si>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</si>
  <si>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</si>
  <si>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</si>
  <si>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</si>
  <si>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</si>
  <si>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</si>
  <si>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</si>
  <si>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</si>
  <si>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</si>
  <si>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</si>
  <si>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</si>
  <si>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</si>
  <si>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</si>
  <si>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</si>
  <si>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</si>
  <si>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</si>
  <si>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</si>
  <si>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</si>
  <si>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</si>
  <si>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</si>
  <si>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</si>
  <si>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</si>
  <si>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</si>
  <si>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</si>
  <si>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</si>
  <si>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</si>
  <si>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</si>
  <si>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</si>
  <si>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</si>
  <si>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</si>
  <si>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</si>
  <si>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</si>
  <si>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</si>
  <si>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</si>
  <si>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</si>
  <si>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</si>
  <si>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</si>
  <si>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</si>
  <si>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</si>
  <si>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</si>
  <si>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</si>
  <si>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</si>
  <si>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</si>
  <si>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</si>
  <si>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</si>
  <si>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</si>
  <si>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</si>
  <si>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</si>
  <si>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</si>
  <si>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</si>
  <si>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</si>
  <si>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</si>
  <si>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</si>
  <si>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</si>
  <si>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</si>
  <si>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</si>
  <si>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</si>
  <si>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</si>
  <si>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</si>
  <si>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</si>
  <si>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</si>
  <si>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</si>
  <si>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</si>
  <si>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</si>
  <si>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</si>
  <si>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</si>
  <si>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</si>
  <si>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</si>
  <si>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</si>
  <si>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</si>
  <si>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</si>
  <si>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</si>
  <si>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</si>
  <si>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</si>
  <si>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</si>
  <si>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</si>
  <si>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</si>
  <si>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</si>
  <si>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</si>
  <si>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</si>
  <si>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</si>
  <si>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</si>
  <si>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</si>
  <si>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</si>
  <si>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</si>
  <si>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</si>
  <si>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</si>
  <si>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</si>
  <si>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</si>
  <si>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</si>
  <si>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</si>
  <si>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</si>
  <si>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</si>
  <si>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</si>
  <si>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</si>
  <si>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</si>
  <si>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</si>
  <si>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</si>
  <si>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</si>
  <si>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</si>
  <si>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</si>
  <si>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</si>
  <si>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</si>
  <si>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</si>
  <si>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</si>
  <si>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</si>
  <si>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</si>
  <si>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</si>
  <si>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</si>
  <si>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</si>
  <si>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</si>
  <si>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</si>
  <si>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</si>
  <si>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</si>
  <si>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</si>
  <si>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</si>
  <si>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</si>
  <si>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</si>
  <si>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</si>
  <si>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</si>
  <si>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</si>
  <si>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</si>
  <si>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</si>
  <si>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</si>
  <si>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</si>
  <si>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</si>
  <si>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</si>
  <si>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</si>
  <si>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</si>
  <si>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</si>
  <si>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</si>
  <si>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</si>
  <si>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</si>
  <si>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</si>
  <si>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</si>
  <si>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</si>
  <si>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</si>
  <si>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</si>
  <si>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</si>
  <si>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</si>
  <si>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</si>
  <si>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</si>
  <si>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</si>
  <si>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</si>
  <si>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</si>
  <si>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</si>
  <si>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</si>
  <si>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</si>
  <si>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</si>
  <si>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</si>
  <si>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</si>
  <si>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</si>
  <si>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</si>
  <si>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</si>
  <si>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</si>
  <si>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</si>
  <si>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</si>
  <si>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</si>
  <si>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</si>
  <si>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</si>
  <si>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</si>
  <si>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</si>
  <si>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</si>
  <si>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</si>
  <si>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</si>
  <si>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</si>
  <si>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</si>
  <si>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</si>
  <si>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</si>
  <si>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</si>
  <si>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</si>
  <si>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</si>
  <si>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</si>
  <si>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</si>
  <si>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</si>
  <si>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</si>
  <si>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</si>
  <si>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</si>
  <si>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</si>
  <si>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</si>
  <si>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</si>
  <si>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</si>
  <si>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</si>
  <si>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</si>
  <si>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</si>
  <si>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</si>
  <si>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</si>
  <si>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</si>
  <si>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</si>
  <si>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</si>
  <si>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</si>
  <si>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</si>
  <si>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</si>
  <si>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</si>
  <si>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</si>
  <si>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</si>
  <si>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</si>
  <si>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</si>
  <si>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</si>
  <si>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</si>
  <si>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</si>
  <si>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</si>
  <si>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</si>
  <si>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</si>
  <si>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</si>
  <si>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</si>
  <si>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</si>
  <si>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</si>
  <si>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</si>
  <si>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</si>
  <si>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</si>
  <si>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</si>
  <si>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</si>
  <si>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</si>
  <si>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</si>
  <si>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</si>
  <si>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</si>
  <si>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</si>
  <si>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</si>
  <si>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</si>
  <si>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</si>
  <si>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</si>
  <si>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</si>
  <si>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</si>
  <si>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</si>
  <si>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</si>
  <si>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</si>
  <si>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</si>
  <si>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</si>
  <si>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</si>
  <si>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</si>
  <si>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</si>
  <si>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</si>
  <si>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</si>
  <si>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</si>
  <si>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</si>
  <si>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</si>
  <si>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</si>
  <si>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</si>
  <si>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</si>
  <si>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</si>
  <si>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</si>
  <si>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</si>
  <si>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</si>
  <si>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</si>
  <si>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</si>
  <si>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</si>
  <si>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</si>
  <si>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</si>
  <si>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</si>
  <si>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</si>
  <si>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</si>
  <si>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</si>
  <si>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</si>
  <si>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</si>
  <si>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</si>
  <si>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</si>
  <si>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</si>
  <si>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</si>
  <si>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</si>
  <si>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</si>
  <si>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</si>
  <si>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</si>
  <si>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</si>
  <si>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</si>
  <si>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</si>
  <si>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</si>
  <si>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</si>
  <si>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</si>
  <si>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</si>
  <si>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</si>
  <si>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</si>
  <si>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</si>
  <si>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</si>
  <si>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</si>
  <si>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</si>
  <si>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</si>
  <si>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</si>
  <si>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</si>
  <si>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</si>
  <si>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</si>
  <si>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</si>
  <si>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</si>
  <si>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</si>
  <si>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</si>
  <si>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</si>
  <si>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</si>
  <si>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</si>
  <si>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</si>
  <si>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</si>
  <si>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</si>
  <si>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</si>
  <si>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</si>
  <si>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</si>
  <si>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</si>
  <si>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</si>
  <si>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</si>
  <si>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</si>
  <si>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</si>
  <si>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</si>
  <si>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</si>
  <si>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</si>
  <si>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</si>
  <si>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</si>
  <si>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</si>
  <si>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</si>
  <si>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</si>
  <si>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</si>
  <si>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</si>
  <si>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</si>
  <si>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</si>
  <si>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</si>
  <si>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</si>
  <si>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</si>
  <si>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</si>
  <si>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</si>
  <si>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</si>
  <si>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</si>
  <si>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</si>
  <si>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</si>
  <si>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</si>
  <si>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</si>
  <si>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</si>
  <si>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</si>
  <si>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</si>
  <si>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</si>
  <si>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</si>
  <si>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</si>
  <si>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</si>
  <si>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</si>
  <si>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</si>
  <si>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</si>
  <si>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</si>
  <si>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</si>
  <si>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</si>
  <si>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</si>
  <si>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</si>
  <si>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</si>
  <si>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</si>
  <si>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</si>
  <si>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</si>
  <si>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</si>
  <si>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</si>
  <si>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</si>
  <si>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</si>
  <si>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</si>
  <si>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</si>
  <si>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</si>
  <si>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</si>
  <si>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</si>
  <si>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</si>
  <si>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</si>
  <si>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</si>
  <si>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</si>
  <si>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</si>
  <si>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</si>
  <si>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</si>
  <si>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</si>
  <si>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</si>
  <si>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</si>
  <si>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</si>
  <si>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</si>
  <si>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</si>
  <si>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</si>
  <si>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</si>
  <si>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</si>
  <si>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</si>
  <si>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</si>
  <si>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</si>
  <si>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</si>
  <si>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</si>
  <si>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</si>
  <si>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</si>
  <si>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</si>
  <si>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</si>
  <si>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</si>
  <si>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</si>
  <si>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</si>
  <si>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</si>
  <si>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</si>
  <si>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</si>
  <si>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</si>
  <si>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</si>
  <si>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</si>
  <si>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</si>
  <si>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</si>
  <si>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</si>
  <si>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</si>
  <si>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</si>
  <si>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</si>
  <si>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</si>
  <si>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</si>
  <si>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</si>
  <si>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</si>
  <si>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</si>
  <si>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</si>
  <si>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</si>
  <si>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</si>
  <si>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</si>
  <si>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</si>
  <si>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</si>
  <si>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</si>
  <si>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</si>
  <si>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</si>
  <si>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</si>
  <si>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</si>
  <si>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</si>
  <si>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</si>
  <si>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</si>
  <si>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</si>
  <si>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</si>
  <si>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</si>
  <si>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</si>
  <si>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</si>
  <si>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</si>
  <si>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</si>
  <si>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</si>
  <si>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</si>
  <si>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</si>
  <si>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</si>
  <si>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</si>
  <si>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</si>
  <si>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</si>
  <si>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</si>
  <si>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</si>
  <si>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</si>
  <si>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</si>
  <si>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</si>
  <si>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</si>
  <si>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</si>
  <si>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</si>
  <si>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</si>
  <si>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</si>
  <si>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</si>
  <si>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</si>
  <si>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</si>
  <si>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</si>
  <si>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</si>
  <si>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</si>
  <si>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</si>
  <si>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</si>
  <si>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</si>
  <si>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</si>
  <si>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</si>
  <si>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</si>
  <si>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</si>
  <si>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</si>
  <si>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</si>
  <si>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</si>
  <si>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</si>
  <si>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</si>
  <si>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</si>
  <si>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</si>
  <si>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</si>
  <si>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</si>
  <si>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</si>
  <si>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</si>
  <si>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</si>
  <si>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</si>
  <si>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</si>
  <si>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</si>
  <si>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</si>
  <si>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</si>
  <si>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</si>
  <si>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</si>
  <si>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</si>
  <si>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</si>
  <si>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</si>
  <si>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</si>
  <si>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</si>
  <si>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</si>
  <si>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</si>
  <si>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</si>
  <si>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</si>
  <si>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</si>
  <si>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</si>
  <si>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</si>
  <si>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</si>
  <si>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</si>
  <si>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</si>
  <si>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</si>
  <si>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</si>
  <si>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</si>
  <si>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</si>
  <si>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</si>
  <si>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</si>
  <si>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</si>
  <si>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</si>
  <si>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</si>
  <si>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</si>
  <si>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</si>
  <si>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</si>
  <si>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</si>
  <si>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</si>
  <si>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</si>
  <si>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</si>
  <si>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</si>
  <si>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</si>
  <si>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</si>
  <si>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</si>
  <si>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</si>
  <si>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</si>
  <si>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</si>
  <si>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</si>
  <si>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</si>
  <si>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</si>
  <si>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</si>
  <si>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</si>
  <si>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</si>
  <si>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</si>
  <si>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</si>
  <si>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</si>
  <si>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</si>
  <si>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</si>
  <si>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</si>
  <si>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</si>
  <si>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</si>
  <si>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</si>
  <si>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</si>
  <si>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</si>
  <si>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</si>
  <si>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</si>
  <si>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</si>
  <si>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</si>
  <si>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</si>
  <si>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</si>
  <si>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</si>
  <si>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</si>
  <si>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</si>
  <si>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</si>
  <si>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</si>
  <si>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</si>
  <si>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</si>
  <si>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</si>
  <si>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</si>
  <si>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</si>
  <si>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</si>
  <si>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</si>
  <si>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</si>
  <si>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</si>
  <si>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</si>
  <si>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</si>
  <si>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</si>
  <si>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</si>
  <si>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</si>
  <si>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</si>
  <si>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</si>
  <si>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</si>
  <si>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</si>
  <si>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</si>
  <si>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</si>
  <si>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</si>
  <si>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</si>
  <si>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</si>
  <si>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</si>
  <si>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</si>
  <si>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</si>
  <si>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</si>
  <si>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</si>
  <si>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</si>
  <si>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</si>
  <si>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</si>
  <si>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</si>
  <si>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</si>
  <si>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</si>
  <si>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</si>
  <si>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</si>
  <si>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</si>
  <si>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</si>
  <si>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</si>
  <si>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</si>
  <si>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</si>
  <si>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</si>
  <si>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</si>
  <si>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</si>
  <si>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</si>
  <si>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</si>
  <si>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</si>
  <si>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</si>
  <si>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</si>
  <si>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</si>
  <si>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</si>
  <si>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</si>
  <si>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</si>
  <si>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</si>
  <si>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</si>
  <si>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</si>
  <si>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</si>
  <si>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</si>
  <si>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</si>
  <si>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</si>
  <si>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</si>
  <si>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</si>
  <si>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</si>
  <si>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</si>
  <si>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</si>
  <si>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</si>
  <si>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</si>
  <si>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</si>
  <si>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</si>
  <si>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</si>
  <si>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</si>
  <si>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</si>
  <si>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</si>
  <si>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</si>
  <si>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</si>
  <si>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</si>
  <si>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</si>
  <si>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</si>
  <si>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</si>
  <si>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</si>
  <si>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</si>
  <si>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</si>
  <si>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</si>
  <si>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</si>
  <si>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</si>
  <si>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</si>
  <si>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</si>
  <si>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</si>
  <si>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</si>
  <si>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</si>
  <si>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</si>
  <si>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</si>
  <si>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</si>
  <si>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</si>
  <si>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</si>
  <si>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</si>
  <si>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</si>
  <si>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</si>
  <si>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</si>
  <si>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</si>
  <si>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</si>
  <si>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</si>
  <si>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</si>
  <si>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</si>
  <si>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</si>
  <si>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</si>
  <si>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</si>
  <si>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</si>
  <si>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</si>
  <si>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</si>
  <si>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</si>
  <si>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</si>
  <si>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</si>
  <si>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</si>
  <si>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</si>
  <si>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</si>
  <si>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</si>
  <si>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</si>
  <si>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</si>
  <si>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</si>
  <si>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</si>
  <si>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</si>
  <si>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</si>
  <si>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</si>
  <si>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</si>
  <si>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</si>
  <si>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</si>
  <si>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</si>
  <si>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</si>
  <si>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</si>
  <si>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</si>
  <si>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</si>
  <si>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</si>
  <si>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</si>
  <si>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</si>
  <si>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</si>
  <si>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</si>
  <si>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</si>
  <si>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</si>
  <si>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</si>
  <si>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</si>
  <si>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</si>
  <si>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</si>
  <si>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</si>
  <si>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</si>
  <si>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</si>
  <si>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</si>
  <si>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</si>
  <si>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</si>
  <si>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</si>
  <si>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</si>
  <si>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</si>
  <si>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</si>
  <si>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</si>
  <si>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</si>
  <si>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</si>
  <si>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</si>
  <si>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</si>
  <si>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</si>
  <si>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</si>
  <si>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</si>
  <si>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</si>
  <si>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</si>
  <si>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</si>
  <si>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</si>
  <si>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</si>
  <si>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</si>
  <si>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</si>
  <si>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</si>
  <si>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</si>
  <si>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</si>
  <si>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</si>
  <si>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</si>
  <si>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</si>
  <si>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</si>
  <si>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</si>
  <si>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</si>
  <si>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</si>
  <si>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</si>
  <si>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</si>
  <si>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</si>
  <si>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</si>
  <si>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</si>
  <si>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</si>
  <si>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</si>
  <si>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</si>
  <si>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</si>
  <si>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</si>
  <si>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</si>
  <si>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</si>
  <si>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</si>
  <si>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</si>
  <si>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</si>
  <si>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</si>
  <si>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</si>
  <si>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</si>
  <si>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</si>
  <si>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</si>
  <si>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</si>
  <si>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</si>
  <si>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</si>
  <si>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</si>
  <si>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</si>
  <si>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</si>
  <si>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</si>
  <si>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</si>
  <si>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</si>
  <si>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</si>
  <si>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</si>
  <si>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</si>
  <si>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</si>
  <si>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</si>
  <si>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</si>
  <si>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</si>
  <si>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</si>
  <si>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</si>
  <si>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</si>
  <si>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</si>
  <si>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</si>
  <si>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</si>
  <si>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</si>
  <si>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</si>
  <si>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</si>
  <si>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</si>
  <si>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</si>
  <si>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</si>
  <si>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</si>
  <si>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</si>
  <si>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</si>
  <si>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</si>
  <si>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</si>
  <si>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</si>
  <si>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</si>
  <si>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</si>
  <si>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</si>
  <si>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</si>
  <si>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</si>
  <si>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</si>
  <si>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</si>
  <si>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</si>
  <si>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</si>
  <si>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</si>
  <si>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</si>
  <si>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</si>
  <si>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</si>
  <si>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</si>
  <si>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</si>
  <si>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</si>
  <si>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</si>
  <si>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</si>
  <si>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</si>
  <si>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</si>
  <si>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</si>
  <si>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</si>
  <si>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</si>
  <si>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</si>
  <si>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</si>
  <si>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</si>
  <si>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</si>
  <si>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</si>
  <si>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</si>
  <si>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</si>
  <si>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</si>
  <si>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</si>
  <si>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</si>
  <si>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</si>
  <si>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</si>
  <si>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</si>
  <si>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</si>
  <si>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</si>
  <si>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</si>
  <si>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</si>
  <si>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</si>
  <si>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</si>
  <si>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</si>
  <si>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</si>
  <si>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</si>
  <si>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</si>
  <si>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</si>
  <si>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</si>
  <si>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</si>
  <si>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</si>
  <si>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</si>
  <si>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</si>
  <si>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</si>
  <si>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</si>
  <si>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</si>
  <si>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</si>
  <si>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</si>
  <si>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</si>
  <si>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</si>
  <si>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</si>
  <si>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</si>
  <si>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</si>
  <si>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</si>
  <si>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</si>
  <si>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</si>
  <si>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</si>
  <si>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</si>
  <si>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</si>
  <si>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</si>
  <si>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</si>
  <si>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</si>
  <si>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</si>
  <si>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</si>
  <si>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</si>
  <si>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</si>
  <si>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</si>
  <si>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</si>
  <si>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</si>
  <si>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</si>
  <si>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</si>
  <si>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</si>
  <si>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</si>
  <si>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</si>
  <si>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</si>
  <si>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</si>
  <si>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</si>
  <si>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</si>
  <si>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</si>
  <si>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</si>
  <si>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</si>
  <si>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</si>
  <si>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</si>
  <si>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</si>
  <si>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</si>
  <si>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</si>
  <si>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</si>
  <si>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</si>
  <si>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</si>
  <si>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</si>
  <si>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</si>
  <si>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</si>
  <si>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</si>
  <si>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</si>
  <si>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</si>
  <si>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</si>
  <si>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</si>
  <si>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</si>
  <si>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</si>
  <si>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</si>
  <si>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</si>
  <si>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</si>
  <si>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</si>
  <si>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</si>
  <si>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</si>
  <si>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</si>
  <si>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</si>
  <si>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</si>
  <si>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</si>
  <si>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</si>
  <si>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</si>
  <si>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</si>
  <si>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</si>
  <si>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</si>
  <si>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</si>
  <si>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</si>
  <si>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</si>
  <si>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</si>
  <si>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</si>
  <si>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</si>
  <si>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</si>
  <si>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</si>
  <si>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</si>
  <si>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</si>
  <si>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</si>
  <si>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</si>
  <si>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</si>
  <si>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</si>
  <si>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</si>
  <si>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</si>
  <si>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</si>
  <si>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</si>
  <si>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</si>
  <si>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</si>
  <si>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</si>
  <si>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</si>
  <si>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</si>
  <si>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</si>
  <si>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</si>
  <si>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</si>
  <si>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</si>
  <si>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</si>
  <si>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</si>
  <si>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</si>
  <si>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</si>
  <si>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</si>
  <si>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</si>
  <si>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</si>
  <si>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</si>
  <si>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</si>
  <si>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</si>
  <si>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</si>
  <si>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</si>
  <si>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</si>
  <si>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</si>
  <si>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</si>
  <si>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</si>
  <si>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</si>
  <si>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</si>
  <si>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</si>
  <si>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</si>
  <si>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</si>
  <si>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</si>
  <si>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</si>
  <si>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</si>
  <si>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</si>
  <si>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</si>
  <si>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</si>
  <si>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</si>
  <si>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</si>
  <si>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</si>
  <si>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</si>
  <si>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</si>
  <si>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</si>
  <si>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</si>
  <si>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</si>
  <si>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</si>
  <si>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</si>
  <si>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</si>
  <si>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</si>
  <si>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</si>
  <si>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</si>
  <si>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</si>
  <si>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</si>
  <si>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</si>
  <si>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</si>
  <si>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</si>
  <si>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</si>
  <si>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</si>
  <si>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</si>
  <si>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</si>
  <si>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</si>
  <si>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</si>
  <si>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</si>
  <si>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</si>
  <si>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</si>
  <si>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</si>
  <si>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</si>
  <si>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</si>
  <si>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</si>
  <si>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</si>
  <si>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</si>
  <si>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</si>
  <si>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</si>
  <si>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</si>
  <si>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</si>
  <si>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</si>
  <si>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</si>
  <si>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</si>
  <si>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</si>
  <si>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</si>
  <si>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</si>
  <si>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</si>
  <si>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</si>
  <si>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</si>
  <si>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</si>
  <si>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</si>
  <si>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</si>
  <si>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</si>
  <si>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</si>
  <si>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</si>
  <si>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</si>
  <si>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</si>
  <si>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</si>
  <si>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</si>
  <si>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</si>
  <si>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</si>
  <si>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</si>
  <si>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</si>
  <si>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</si>
  <si>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</si>
  <si>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</si>
  <si>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</si>
  <si>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</si>
  <si>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</si>
  <si>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</si>
  <si>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</si>
  <si>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</si>
  <si>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</si>
  <si>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</si>
  <si>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</si>
  <si>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</si>
  <si>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</si>
  <si>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</si>
  <si>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</si>
  <si>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</si>
  <si>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</si>
  <si>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</si>
  <si>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</si>
  <si>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</si>
  <si>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</si>
  <si>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</si>
  <si>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</si>
  <si>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</si>
  <si>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</si>
  <si>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</si>
  <si>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</si>
  <si>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</si>
  <si>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</si>
  <si>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</si>
  <si>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</si>
  <si>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</si>
  <si>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</si>
  <si>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</si>
  <si>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</si>
  <si>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</si>
  <si>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</si>
  <si>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</si>
  <si>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</si>
  <si>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</si>
  <si>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</si>
  <si>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</si>
  <si>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</si>
  <si>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</si>
  <si>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</si>
  <si>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</si>
  <si>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</si>
  <si>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</si>
  <si>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</si>
  <si>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</si>
  <si>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</si>
  <si>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</si>
  <si>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</si>
  <si>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</si>
  <si>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</si>
  <si>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</si>
  <si>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</si>
  <si>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</si>
  <si>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</si>
  <si>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</si>
  <si>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</si>
  <si>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</si>
  <si>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</si>
  <si>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</si>
  <si>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</si>
  <si>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</si>
  <si>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</si>
  <si>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</si>
  <si>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</si>
  <si>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</si>
  <si>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</si>
  <si>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</si>
  <si>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</si>
  <si>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</si>
  <si>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</si>
  <si>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</si>
  <si>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</si>
  <si>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</si>
  <si>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</si>
  <si>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</si>
  <si>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</si>
  <si>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</si>
  <si>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</si>
  <si>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</si>
  <si>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</si>
  <si>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</si>
  <si>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</si>
  <si>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</si>
  <si>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</si>
  <si>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</si>
  <si>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</si>
  <si>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</si>
  <si>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</si>
  <si>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</si>
  <si>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</si>
  <si>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</si>
  <si>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</si>
  <si>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</si>
  <si>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</si>
  <si>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</si>
  <si>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</si>
  <si>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</si>
  <si>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</si>
  <si>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</si>
  <si>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</si>
  <si>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</si>
  <si>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</si>
  <si>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</si>
  <si>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</si>
  <si>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</si>
  <si>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</si>
  <si>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</si>
  <si>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</si>
  <si>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</si>
  <si>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</si>
  <si>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</si>
  <si>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</si>
  <si>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</si>
  <si>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</si>
  <si>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</si>
  <si>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</si>
  <si>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</si>
  <si>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</si>
  <si>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</si>
  <si>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</si>
  <si>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</si>
  <si>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</si>
  <si>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</si>
  <si>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</si>
  <si>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</si>
  <si>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</si>
  <si>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</si>
  <si>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</si>
  <si>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</si>
  <si>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</si>
  <si>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</si>
  <si>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</si>
  <si>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</si>
  <si>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</si>
  <si>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</si>
  <si>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</si>
  <si>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</si>
  <si>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</si>
  <si>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</si>
  <si>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</si>
  <si>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</si>
  <si>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</si>
  <si>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</si>
  <si>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</si>
  <si>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</si>
  <si>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</si>
  <si>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</si>
  <si>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</si>
  <si>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</si>
  <si>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</si>
  <si>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</si>
  <si>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</si>
  <si>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</si>
  <si>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</si>
  <si>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</si>
  <si>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</si>
  <si>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</si>
  <si>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</si>
  <si>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</si>
  <si>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</si>
  <si>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</si>
  <si>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</si>
  <si>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</si>
  <si>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</si>
  <si>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</si>
  <si>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</si>
  <si>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</si>
  <si>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</si>
  <si>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</si>
  <si>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</si>
  <si>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</si>
  <si>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</si>
  <si>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</si>
  <si>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</si>
  <si>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</si>
  <si>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</si>
  <si>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</si>
  <si>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</si>
  <si>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</si>
  <si>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</si>
  <si>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</si>
  <si>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</si>
  <si>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</si>
  <si>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</si>
  <si>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</si>
  <si>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</si>
  <si>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</si>
  <si>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</si>
  <si>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</si>
  <si>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</si>
  <si>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</si>
  <si>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</si>
  <si>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</si>
  <si>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</si>
  <si>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</si>
  <si>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</si>
  <si>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</si>
  <si>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</si>
  <si>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</si>
  <si>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</si>
  <si>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</si>
  <si>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</si>
  <si>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</si>
  <si>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</si>
  <si>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</si>
  <si>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</si>
  <si>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</si>
  <si>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</si>
  <si>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</si>
  <si>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</si>
  <si>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</si>
  <si>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</si>
  <si>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</si>
  <si>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</si>
  <si>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</si>
  <si>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</si>
  <si>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</si>
  <si>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</si>
  <si>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</si>
  <si>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</si>
  <si>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</si>
  <si>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</si>
  <si>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</si>
  <si>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</si>
  <si>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</si>
  <si>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</si>
  <si>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</si>
  <si>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</si>
  <si>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</si>
  <si>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</si>
  <si>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</si>
  <si>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</si>
  <si>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</si>
  <si>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</si>
  <si>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</si>
  <si>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</si>
  <si>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</si>
  <si>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</si>
  <si>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</si>
  <si>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</si>
  <si>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</si>
  <si>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</si>
  <si>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</si>
  <si>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</si>
  <si>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</si>
  <si>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</si>
  <si>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</si>
  <si>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</si>
  <si>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</si>
  <si>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</si>
  <si>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</si>
  <si>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</si>
  <si>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</si>
  <si>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</si>
  <si>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</si>
  <si>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</si>
  <si>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</si>
  <si>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</si>
  <si>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</si>
  <si>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</si>
  <si>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</si>
  <si>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</si>
  <si>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</si>
  <si>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</si>
  <si>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</si>
  <si>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</si>
  <si>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</si>
  <si>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</si>
  <si>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</si>
  <si>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</si>
  <si>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</si>
  <si>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</si>
  <si>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</si>
  <si>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</si>
  <si>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</si>
  <si>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</si>
  <si>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</si>
  <si>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</si>
  <si>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</si>
  <si>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</si>
  <si>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</si>
  <si>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</si>
  <si>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</si>
  <si>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</si>
  <si>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</si>
  <si>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</si>
  <si>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</si>
  <si>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</si>
  <si>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</si>
  <si>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</si>
  <si>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</si>
  <si>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</si>
  <si>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</si>
  <si>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</si>
  <si>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</si>
  <si>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</si>
  <si>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</si>
  <si>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</si>
  <si>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</si>
  <si>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</si>
  <si>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</si>
  <si>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</si>
  <si>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</si>
  <si>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</si>
  <si>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</si>
  <si>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</si>
  <si>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</si>
  <si>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</si>
  <si>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</si>
  <si>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</si>
  <si>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</si>
  <si>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</si>
  <si>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</si>
  <si>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</si>
  <si>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</si>
  <si>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</si>
  <si>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</si>
  <si>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</si>
  <si>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</si>
  <si>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</si>
  <si>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</si>
  <si>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</si>
  <si>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</si>
  <si>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</si>
  <si>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</si>
  <si>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</si>
  <si>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</si>
  <si>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</si>
  <si>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</si>
  <si>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</si>
  <si>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</si>
  <si>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</si>
  <si>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</si>
  <si>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</si>
  <si>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</si>
  <si>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</si>
  <si>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</si>
  <si>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</si>
  <si>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</si>
  <si>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</si>
  <si>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</si>
  <si>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</si>
  <si>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</si>
  <si>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</si>
  <si>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</si>
  <si>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</si>
  <si>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</si>
  <si>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</si>
  <si>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</si>
  <si>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</si>
  <si>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</si>
  <si>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</si>
  <si>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</si>
  <si>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</si>
  <si>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</si>
  <si>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</si>
  <si>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</si>
  <si>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</si>
  <si>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</si>
  <si>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</si>
  <si>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</si>
  <si>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</si>
  <si>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</si>
  <si>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</si>
  <si>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</si>
  <si>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</si>
  <si>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</si>
  <si>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</si>
  <si>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</si>
  <si>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</si>
  <si>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</si>
  <si>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</si>
  <si>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</si>
  <si>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</si>
  <si>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</si>
  <si>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</si>
  <si>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</si>
  <si>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</si>
  <si>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</si>
  <si>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</si>
  <si>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</si>
  <si>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</si>
  <si>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</si>
  <si>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</si>
  <si>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</si>
  <si>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</si>
  <si>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</si>
  <si>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</si>
  <si>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</si>
  <si>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</si>
  <si>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</si>
  <si>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</si>
  <si>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</si>
  <si>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</si>
  <si>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</si>
  <si>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</si>
  <si>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</si>
  <si>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</si>
  <si>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</si>
  <si>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</si>
  <si>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</si>
  <si>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</si>
  <si>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</si>
  <si>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</si>
  <si>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</si>
  <si>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</si>
  <si>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</si>
  <si>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</si>
  <si>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</si>
  <si>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</si>
  <si>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</si>
  <si>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</si>
  <si>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</si>
  <si>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</si>
  <si>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</si>
  <si>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</si>
  <si>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</si>
  <si>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</si>
  <si>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</si>
  <si>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</si>
  <si>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</si>
  <si>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</si>
  <si>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</si>
  <si>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</si>
  <si>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</si>
  <si>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</si>
  <si>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</si>
  <si>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</si>
  <si>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</si>
  <si>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</si>
  <si>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</si>
  <si>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</si>
  <si>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</si>
  <si>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</si>
  <si>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</si>
  <si>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</si>
  <si>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</si>
  <si>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</si>
  <si>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</si>
  <si>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</si>
  <si>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</si>
  <si>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</si>
  <si>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</si>
  <si>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</si>
  <si>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</si>
  <si>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</si>
  <si>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</si>
  <si>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</si>
  <si>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</si>
  <si>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</si>
  <si>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</si>
  <si>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</si>
  <si>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</si>
  <si>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</si>
  <si>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</si>
  <si>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</si>
  <si>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</si>
  <si>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</si>
  <si>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</si>
  <si>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</si>
  <si>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</si>
  <si>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</si>
  <si>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</si>
  <si>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</si>
  <si>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</si>
  <si>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</si>
  <si>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</si>
  <si>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</si>
  <si>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</si>
  <si>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</si>
  <si>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</si>
  <si>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</si>
  <si>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</si>
  <si>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</si>
  <si>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</si>
  <si>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</si>
  <si>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</si>
  <si>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</si>
  <si>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</si>
  <si>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</si>
  <si>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</si>
  <si>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</si>
  <si>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</si>
  <si>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</si>
  <si>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</si>
  <si>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</si>
  <si>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</si>
  <si>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</si>
  <si>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</si>
  <si>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</si>
  <si>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</si>
  <si>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</si>
  <si>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</si>
  <si>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</si>
  <si>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</si>
  <si>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</si>
  <si>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</si>
  <si>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</si>
  <si>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</si>
  <si>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</si>
  <si>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</si>
  <si>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</si>
  <si>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</si>
  <si>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</si>
  <si>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</si>
  <si>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</si>
  <si>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</si>
  <si>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</si>
  <si>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</si>
  <si>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</si>
  <si>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</si>
  <si>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</si>
  <si>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</si>
  <si>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</si>
  <si>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</si>
  <si>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</si>
  <si>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</si>
  <si>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</si>
  <si>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</si>
  <si>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</si>
  <si>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</si>
  <si>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</si>
  <si>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</si>
  <si>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</si>
  <si>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</si>
  <si>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</si>
  <si>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</si>
  <si>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</si>
  <si>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</si>
  <si>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</si>
  <si>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</si>
  <si>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</si>
  <si>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</si>
  <si>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</si>
  <si>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</si>
  <si>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</si>
  <si>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</si>
  <si>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</si>
  <si>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</si>
  <si>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</si>
  <si>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</si>
  <si>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</si>
  <si>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</si>
  <si>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</si>
  <si>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</si>
  <si>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</si>
  <si>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</si>
  <si>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</si>
  <si>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</si>
  <si>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</si>
  <si>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</si>
  <si>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</si>
  <si>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</si>
  <si>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</si>
  <si>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</si>
  <si>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</si>
  <si>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</si>
  <si>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</si>
  <si>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</si>
  <si>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</si>
  <si>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</si>
  <si>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</si>
  <si>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</si>
  <si>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</si>
  <si>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</si>
  <si>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</si>
  <si>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</si>
  <si>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</si>
  <si>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</si>
  <si>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</si>
  <si>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</si>
  <si>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</si>
  <si>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</si>
  <si>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</si>
  <si>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</si>
  <si>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</si>
  <si>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</si>
  <si>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</si>
  <si>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</si>
  <si>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</si>
  <si>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</si>
  <si>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</si>
  <si>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</si>
  <si>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</si>
  <si>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</si>
  <si>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</si>
  <si>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</si>
  <si>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</si>
  <si>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</si>
  <si>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</si>
  <si>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</si>
  <si>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</si>
  <si>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</si>
  <si>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</si>
  <si>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</si>
  <si>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</si>
  <si>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</si>
  <si>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</si>
  <si>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</si>
  <si>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</si>
  <si>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</si>
  <si>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</si>
  <si>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</si>
  <si>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</si>
  <si>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</si>
  <si>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</si>
  <si>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</si>
  <si>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</si>
  <si>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</si>
  <si>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</si>
  <si>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</si>
  <si>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</si>
  <si>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</si>
  <si>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</si>
  <si>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</si>
  <si>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</si>
  <si>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</si>
  <si>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</si>
  <si>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</si>
  <si>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</si>
  <si>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</si>
  <si>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</si>
  <si>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</si>
  <si>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</si>
  <si>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</si>
  <si>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</si>
  <si>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</si>
  <si>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</si>
  <si>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</si>
  <si>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</si>
  <si>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</si>
  <si>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</si>
  <si>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</si>
  <si>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</si>
  <si>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</si>
  <si>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</si>
  <si>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</si>
  <si>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</si>
  <si>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</si>
  <si>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</si>
  <si>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</si>
  <si>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</si>
  <si>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</si>
  <si>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</si>
  <si>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</si>
  <si>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</si>
  <si>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</si>
  <si>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</si>
  <si>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</si>
  <si>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</si>
  <si>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</si>
  <si>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</si>
  <si>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</si>
  <si>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</si>
  <si>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</si>
  <si>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</si>
  <si>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</si>
  <si>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</si>
  <si>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</si>
  <si>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</si>
  <si>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</si>
  <si>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</si>
  <si>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</si>
  <si>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</si>
  <si>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</si>
  <si>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</si>
  <si>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</si>
  <si>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</si>
  <si>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</si>
  <si>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</si>
  <si>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</si>
  <si>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</si>
  <si>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</si>
  <si>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</si>
  <si>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</si>
  <si>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</si>
  <si>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</si>
  <si>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</si>
  <si>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</si>
  <si>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</si>
  <si>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</si>
  <si>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</si>
  <si>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</si>
  <si>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</si>
  <si>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</si>
  <si>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</si>
  <si>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</si>
  <si>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</si>
  <si>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</si>
  <si>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</si>
  <si>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</si>
  <si>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</si>
  <si>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</si>
  <si>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</si>
  <si>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</si>
  <si>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</si>
  <si>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</si>
  <si>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</si>
  <si>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</si>
  <si>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</si>
  <si>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</si>
  <si>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</si>
  <si>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</si>
  <si>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</si>
  <si>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</si>
  <si>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</si>
  <si>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</si>
  <si>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</si>
  <si>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</si>
  <si>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</si>
  <si>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</si>
  <si>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</si>
  <si>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</si>
  <si>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</si>
  <si>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</si>
  <si>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</si>
  <si>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</si>
  <si>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</si>
  <si>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</si>
  <si>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</si>
  <si>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</si>
  <si>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</si>
  <si>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</si>
  <si>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</si>
  <si>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</si>
  <si>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</si>
  <si>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</si>
  <si>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</si>
  <si>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</si>
  <si>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</si>
  <si>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</si>
  <si>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</si>
  <si>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</si>
  <si>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</si>
  <si>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</si>
  <si>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</si>
  <si>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</si>
  <si>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</si>
  <si>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</si>
  <si>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</si>
  <si>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</si>
  <si>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</si>
  <si>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</si>
  <si>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</si>
  <si>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</si>
  <si>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</si>
  <si>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</si>
  <si>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</si>
  <si>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</si>
  <si>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</si>
  <si>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</si>
  <si>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</si>
  <si>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</si>
  <si>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</si>
  <si>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</si>
  <si>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</si>
  <si>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</si>
  <si>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</si>
  <si>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</si>
  <si>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</si>
  <si>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</si>
  <si>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</si>
  <si>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</si>
  <si>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</si>
  <si>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</si>
  <si>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</si>
  <si>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</si>
  <si>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</si>
  <si>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</si>
  <si>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</si>
  <si>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</si>
  <si>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</si>
  <si>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</si>
  <si>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</si>
  <si>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</si>
  <si>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</si>
  <si>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</si>
  <si>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</si>
  <si>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</si>
  <si>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</si>
  <si>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</si>
  <si>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</si>
  <si>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</si>
  <si>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</si>
  <si>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</si>
  <si>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</si>
  <si>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</si>
  <si>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</si>
  <si>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</si>
  <si>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</si>
  <si>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</si>
  <si>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</si>
  <si>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</si>
  <si>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</si>
  <si>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</si>
  <si>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</si>
  <si>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</si>
  <si>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</si>
  <si>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</si>
  <si>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</si>
  <si>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</si>
  <si>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</si>
  <si>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</si>
  <si>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</si>
  <si>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</si>
  <si>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</si>
  <si>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</si>
  <si>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</si>
  <si>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</si>
  <si>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</si>
  <si>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</si>
  <si>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</si>
  <si>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</si>
  <si>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</si>
  <si>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</si>
  <si>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</si>
  <si>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</si>
  <si>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</si>
  <si>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</si>
  <si>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</si>
  <si>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</si>
  <si>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</si>
  <si>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</si>
  <si>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</si>
  <si>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</si>
  <si>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</si>
  <si>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</si>
  <si>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</si>
  <si>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</si>
  <si>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</si>
  <si>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</si>
  <si>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</si>
  <si>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</si>
  <si>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</si>
  <si>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</si>
  <si>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</si>
  <si>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</si>
  <si>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</si>
  <si>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</si>
  <si>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</si>
  <si>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</si>
  <si>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</si>
  <si>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</si>
  <si>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</si>
  <si>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</si>
  <si>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</si>
  <si>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</si>
  <si>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</si>
  <si>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</si>
  <si>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</si>
  <si>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</si>
  <si>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</si>
  <si>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</si>
  <si>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</si>
  <si>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</si>
  <si>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</si>
  <si>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</si>
  <si>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</si>
  <si>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</si>
  <si>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</si>
  <si>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</si>
  <si>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</si>
  <si>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</si>
  <si>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</si>
  <si>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</si>
  <si>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</si>
  <si>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</si>
  <si>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</si>
  <si>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</si>
  <si>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</si>
  <si>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</si>
  <si>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</si>
  <si>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</si>
  <si>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</si>
  <si>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</si>
  <si>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</si>
  <si>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</si>
  <si>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</si>
  <si>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</si>
  <si>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</si>
  <si>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</si>
  <si>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</si>
  <si>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</si>
  <si>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</si>
  <si>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</si>
  <si>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</si>
  <si>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</si>
  <si>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</si>
  <si>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</si>
  <si>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</si>
  <si>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</si>
  <si>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</si>
  <si>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</si>
  <si>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</si>
  <si>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</si>
  <si>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</si>
  <si>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</si>
  <si>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</si>
  <si>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</si>
  <si>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</si>
  <si>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</si>
  <si>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</si>
  <si>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</si>
  <si>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</si>
  <si>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</si>
  <si>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</si>
  <si>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</si>
  <si>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</si>
  <si>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</si>
  <si>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</si>
  <si>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</si>
  <si>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</si>
  <si>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</si>
  <si>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</si>
  <si>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</si>
  <si>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</si>
  <si>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</si>
  <si>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</si>
  <si>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</si>
  <si>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</si>
  <si>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</si>
  <si>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</si>
  <si>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</si>
  <si>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</si>
  <si>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</si>
  <si>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</si>
  <si>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</si>
  <si>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</si>
  <si>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</si>
  <si>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</si>
  <si>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</si>
  <si>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</si>
  <si>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</si>
  <si>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</si>
  <si>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</si>
  <si>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</si>
  <si>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</si>
  <si>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</si>
  <si>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</si>
  <si>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</si>
  <si>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</si>
  <si>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</si>
  <si>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</si>
  <si>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</si>
  <si>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</si>
  <si>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</si>
  <si>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</si>
  <si>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</si>
  <si>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</si>
  <si>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</si>
  <si>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</si>
  <si>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</si>
  <si>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</si>
  <si>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</si>
  <si>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</si>
  <si>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</si>
  <si>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</si>
  <si>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</si>
  <si>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</si>
  <si>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</si>
  <si>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</si>
  <si>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</si>
  <si>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</si>
  <si>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</si>
  <si>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</si>
  <si>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</si>
  <si>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</si>
  <si>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</si>
  <si>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</si>
  <si>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</si>
  <si>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</si>
  <si>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</si>
  <si>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</si>
  <si>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</si>
  <si>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</si>
  <si>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</si>
  <si>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</si>
  <si>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</si>
  <si>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</si>
  <si>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</si>
  <si>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</si>
  <si>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</si>
  <si>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</si>
  <si>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</si>
  <si>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</si>
  <si>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</si>
  <si>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</si>
  <si>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</si>
  <si>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</si>
  <si>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</si>
  <si>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</si>
  <si>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</si>
  <si>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</si>
  <si>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</si>
  <si>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</si>
  <si>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</si>
  <si>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</si>
  <si>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</si>
  <si>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</si>
  <si>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</si>
  <si>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</si>
  <si>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</si>
  <si>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</si>
  <si>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</si>
  <si>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</si>
  <si>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</si>
  <si>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</si>
  <si>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</si>
  <si>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</si>
  <si>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</si>
  <si>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</si>
  <si>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</si>
  <si>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</si>
  <si>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</si>
  <si>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</si>
  <si>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</si>
  <si>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</si>
  <si>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</si>
  <si>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</si>
  <si>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</si>
  <si>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</si>
  <si>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</si>
  <si>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</si>
  <si>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</si>
  <si>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</si>
  <si>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</si>
  <si>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</si>
  <si>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</si>
  <si>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</si>
  <si>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</si>
  <si>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</si>
  <si>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</si>
  <si>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</si>
  <si>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</si>
  <si>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</si>
  <si>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</si>
  <si>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</si>
  <si>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</si>
  <si>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</si>
  <si>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</si>
  <si>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</si>
  <si>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</si>
  <si>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</si>
  <si>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</si>
  <si>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</si>
  <si>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</si>
  <si>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</si>
  <si>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</si>
  <si>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</si>
  <si>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</si>
  <si>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</si>
  <si>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</si>
  <si>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</si>
  <si>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</si>
  <si>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</si>
  <si>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</si>
  <si>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</si>
  <si>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</si>
  <si>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</si>
  <si>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</si>
  <si>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</si>
  <si>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</si>
  <si>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</si>
  <si>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</si>
  <si>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</si>
  <si>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</si>
  <si>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</si>
  <si>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</si>
  <si>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</si>
  <si>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</si>
  <si>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</si>
  <si>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</si>
  <si>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</si>
  <si>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</si>
  <si>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</si>
  <si>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</si>
  <si>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</si>
  <si>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</si>
  <si>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</si>
  <si>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</si>
  <si>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</si>
  <si>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</si>
  <si>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</si>
  <si>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</si>
  <si>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</si>
  <si>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</si>
  <si>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</si>
  <si>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</si>
  <si>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</si>
  <si>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</si>
  <si>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</si>
  <si>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</si>
  <si>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</si>
  <si>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</si>
  <si>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</si>
  <si>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</si>
  <si>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</si>
  <si>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</si>
  <si>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</si>
  <si>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</si>
  <si>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</si>
  <si>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</si>
  <si>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</si>
  <si>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</si>
  <si>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</si>
  <si>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</si>
  <si>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</si>
  <si>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</si>
  <si>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</si>
  <si>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</si>
  <si>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</si>
  <si>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</si>
  <si>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</si>
  <si>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</si>
  <si>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</si>
  <si>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</si>
  <si>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</si>
  <si>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</si>
  <si>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</si>
  <si>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</si>
  <si>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</si>
  <si>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</si>
  <si>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</si>
  <si>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</si>
  <si>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</si>
  <si>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</si>
  <si>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</si>
  <si>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</si>
  <si>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</si>
  <si>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</si>
  <si>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</si>
  <si>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</si>
  <si>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</si>
  <si>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</si>
  <si>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</si>
  <si>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</si>
  <si>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</si>
  <si>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</si>
  <si>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</si>
  <si>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</si>
  <si>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</si>
  <si>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</si>
  <si>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</si>
  <si>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</si>
  <si>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</si>
  <si>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</si>
  <si>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</si>
  <si>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</si>
  <si>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</si>
  <si>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</si>
  <si>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</si>
  <si>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</si>
  <si>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</si>
  <si>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</si>
  <si>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</si>
  <si>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</si>
  <si>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</si>
  <si>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</si>
  <si>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</si>
  <si>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</si>
  <si>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</si>
  <si>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</si>
  <si>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</si>
  <si>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</si>
  <si>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</si>
  <si>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</si>
  <si>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</si>
  <si>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</si>
  <si>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</si>
  <si>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</si>
  <si>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</si>
  <si>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</si>
  <si>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</si>
  <si>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</si>
  <si>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</si>
  <si>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</si>
  <si>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</si>
  <si>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</si>
  <si>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</si>
  <si>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</si>
  <si>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</si>
  <si>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</si>
  <si>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</si>
  <si>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</si>
  <si>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</si>
  <si>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</si>
  <si>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</si>
  <si>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</si>
  <si>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</si>
  <si>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</si>
  <si>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</si>
  <si>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</si>
  <si>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</si>
  <si>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</si>
  <si>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</si>
  <si>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</si>
  <si>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</si>
  <si>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</si>
  <si>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</si>
  <si>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</si>
  <si>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</si>
  <si>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</si>
  <si>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</si>
  <si>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</si>
  <si>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</si>
  <si>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</si>
  <si>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</si>
  <si>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</si>
  <si>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</si>
  <si>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</si>
  <si>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</si>
  <si>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</si>
  <si>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</si>
  <si>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</si>
  <si>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</si>
  <si>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</si>
  <si>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</si>
  <si>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</si>
  <si>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</si>
  <si>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</si>
  <si>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</si>
  <si>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</si>
  <si>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</si>
  <si>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</si>
  <si>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</si>
  <si>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</si>
  <si>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</si>
  <si>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</si>
  <si>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</si>
  <si>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</si>
  <si>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</si>
  <si>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</si>
  <si>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</si>
  <si>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</si>
  <si>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</si>
  <si>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</si>
  <si>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</si>
  <si>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</si>
  <si>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</si>
  <si>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</si>
  <si>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</si>
  <si>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</si>
  <si>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</si>
  <si>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</si>
  <si>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</si>
  <si>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</si>
  <si>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</si>
  <si>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</si>
  <si>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</si>
  <si>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</si>
  <si>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</si>
  <si>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</si>
  <si>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</si>
  <si>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</si>
  <si>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</si>
  <si>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</si>
  <si>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</si>
  <si>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</si>
  <si>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</si>
  <si>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</si>
  <si>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</si>
  <si>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</si>
  <si>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</si>
  <si>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</si>
  <si>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</si>
  <si>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</si>
  <si>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</si>
  <si>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</si>
  <si>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</si>
  <si>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</si>
  <si>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</si>
  <si>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</si>
  <si>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</si>
  <si>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</si>
  <si>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</si>
  <si>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</si>
  <si>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</si>
  <si>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</si>
  <si>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</si>
  <si>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</si>
  <si>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</si>
  <si>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</si>
  <si>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</si>
  <si>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</si>
  <si>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</si>
  <si>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</si>
  <si>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</si>
  <si>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</si>
  <si>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</si>
  <si>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</si>
  <si>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</si>
  <si>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</si>
  <si>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</si>
  <si>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</si>
  <si>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</si>
  <si>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</si>
  <si>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</si>
  <si>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</si>
  <si>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</si>
  <si>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</si>
  <si>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</si>
  <si>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</si>
  <si>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</si>
  <si>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</si>
  <si>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</si>
  <si>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</si>
  <si>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</si>
  <si>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</si>
  <si>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</si>
  <si>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</si>
  <si>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</si>
  <si>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</si>
  <si>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</si>
  <si>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</si>
  <si>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</si>
  <si>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</si>
  <si>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</si>
  <si>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</si>
  <si>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</si>
  <si>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</si>
  <si>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</si>
  <si>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</si>
  <si>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</si>
  <si>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</si>
  <si>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</si>
  <si>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</si>
  <si>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</si>
  <si>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</si>
  <si>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</si>
  <si>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</si>
  <si>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</si>
  <si>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</si>
  <si>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</si>
  <si>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</si>
  <si>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</si>
  <si>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</si>
  <si>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</si>
  <si>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</si>
  <si>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</si>
  <si>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</si>
  <si>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</si>
  <si>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</si>
  <si>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</si>
  <si>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</si>
  <si>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</si>
  <si>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</si>
  <si>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</si>
  <si>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</si>
  <si>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</si>
  <si>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</si>
  <si>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</si>
  <si>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</si>
  <si>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</si>
  <si>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</si>
  <si>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</si>
  <si>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</si>
  <si>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</si>
  <si>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</si>
  <si>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</si>
  <si>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</si>
  <si>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</si>
  <si>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</si>
  <si>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</si>
  <si>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</si>
  <si>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</si>
  <si>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</si>
  <si>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</si>
  <si>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</si>
  <si>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</si>
  <si>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</si>
  <si>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</si>
  <si>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</si>
  <si>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</si>
  <si>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</si>
  <si>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</si>
  <si>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</si>
  <si>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</si>
  <si>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</si>
  <si>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</si>
  <si>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</si>
  <si>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</si>
  <si>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</si>
  <si>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</si>
  <si>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</si>
  <si>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</si>
  <si>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</si>
  <si>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</si>
  <si>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</si>
  <si>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</si>
  <si>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</si>
  <si>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</si>
  <si>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</si>
  <si>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</si>
  <si>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</si>
  <si>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</si>
  <si>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</si>
  <si>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</si>
  <si>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</si>
  <si>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</si>
  <si>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</si>
  <si>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</si>
  <si>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</si>
  <si>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</si>
  <si>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</si>
  <si>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</si>
  <si>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</si>
  <si>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</si>
  <si>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</si>
  <si>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</si>
  <si>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</si>
  <si>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</si>
  <si>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</si>
  <si>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</si>
  <si>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</si>
  <si>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</si>
  <si>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</si>
  <si>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</si>
  <si>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</si>
  <si>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</si>
  <si>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</si>
  <si>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</si>
  <si>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</si>
  <si>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</si>
  <si>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</si>
  <si>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</si>
  <si>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</si>
  <si>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</si>
  <si>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</si>
  <si>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</si>
  <si>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</si>
  <si>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</si>
  <si>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</si>
  <si>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</si>
  <si>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</si>
  <si>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</si>
  <si>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</si>
  <si>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</si>
  <si>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</si>
  <si>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</si>
  <si>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</si>
  <si>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</si>
  <si>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</si>
  <si>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</si>
  <si>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</si>
  <si>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</si>
  <si>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</si>
  <si>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</si>
  <si>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</si>
  <si>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</si>
  <si>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</si>
  <si>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</si>
  <si>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</si>
  <si>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</si>
  <si>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</si>
  <si>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</si>
  <si>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</si>
  <si>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</si>
  <si>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</si>
  <si>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</si>
  <si>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</si>
  <si>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</si>
  <si>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</si>
  <si>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</si>
  <si>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</si>
  <si>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</si>
  <si>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</si>
  <si>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</si>
  <si>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</si>
  <si>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</si>
  <si>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</si>
  <si>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</si>
  <si>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</si>
  <si>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</si>
  <si>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</si>
  <si>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</si>
  <si>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</si>
  <si>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</si>
  <si>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</si>
  <si>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</si>
  <si>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</si>
  <si>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</si>
  <si>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</si>
  <si>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</si>
  <si>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</si>
  <si>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</si>
  <si>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</si>
  <si>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</si>
  <si>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</si>
  <si>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</si>
  <si>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</si>
  <si>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</si>
  <si>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</si>
  <si>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</si>
  <si>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</si>
  <si>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</si>
  <si>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</si>
  <si>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</si>
  <si>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</si>
  <si>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</si>
  <si>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</si>
  <si>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</si>
  <si>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</si>
  <si>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</si>
  <si>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</si>
  <si>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</si>
  <si>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</si>
  <si>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</si>
  <si>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</si>
  <si>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</si>
  <si>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</si>
  <si>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</si>
  <si>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</si>
  <si>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</si>
  <si>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</si>
  <si>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</si>
  <si>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</si>
  <si>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</si>
  <si>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</si>
  <si>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</si>
  <si>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</si>
  <si>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</si>
  <si>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</si>
  <si>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</si>
  <si>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</si>
  <si>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</si>
  <si>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</si>
  <si>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</si>
  <si>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</si>
  <si>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</si>
  <si>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</si>
  <si>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</si>
  <si>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</si>
  <si>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</si>
  <si>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</si>
  <si>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</si>
  <si>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</si>
  <si>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</si>
  <si>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</si>
  <si>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</si>
  <si>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</si>
  <si>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</si>
  <si>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</si>
  <si>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</si>
  <si>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</si>
  <si>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</si>
  <si>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</si>
  <si>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</si>
  <si>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</si>
  <si>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</si>
  <si>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</si>
  <si>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</si>
  <si>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</si>
  <si>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</si>
  <si>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</si>
  <si>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</si>
  <si>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</si>
  <si>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</si>
  <si>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</si>
  <si>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</si>
  <si>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</si>
  <si>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</si>
  <si>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</si>
  <si>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</si>
  <si>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</si>
  <si>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</si>
  <si>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</si>
  <si>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</si>
  <si>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</si>
  <si>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</si>
  <si>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</si>
  <si>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</si>
  <si>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</si>
  <si>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</si>
  <si>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</si>
  <si>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</si>
  <si>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</si>
  <si>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</si>
  <si>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</si>
  <si>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</si>
  <si>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</si>
  <si>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</si>
  <si>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</si>
  <si>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</si>
  <si>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</si>
  <si>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</si>
  <si>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</si>
  <si>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</si>
  <si>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</si>
  <si>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</si>
  <si>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</si>
  <si>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</si>
  <si>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</si>
  <si>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</si>
  <si>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</si>
  <si>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</si>
  <si>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</si>
  <si>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</si>
  <si>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</si>
  <si>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</si>
  <si>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</si>
  <si>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</si>
  <si>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</si>
  <si>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</si>
  <si>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</si>
  <si>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</si>
  <si>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</si>
  <si>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</si>
  <si>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</si>
  <si>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</si>
  <si>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</si>
  <si>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</si>
  <si>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</si>
  <si>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</si>
  <si>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</si>
  <si>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</si>
  <si>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</si>
  <si>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</si>
  <si>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</si>
  <si>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</si>
  <si>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</si>
  <si>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</si>
  <si>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</si>
  <si>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</si>
  <si>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</si>
  <si>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</si>
  <si>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</si>
  <si>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</si>
  <si>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</si>
  <si>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</si>
  <si>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</si>
  <si>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</si>
  <si>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</si>
  <si>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</si>
  <si>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</si>
  <si>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</si>
  <si>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</si>
  <si>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</si>
  <si>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</si>
  <si>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</si>
  <si>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</si>
  <si>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</si>
  <si>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</si>
  <si>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</si>
  <si>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</si>
  <si>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</si>
  <si>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</si>
  <si>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</si>
  <si>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</si>
  <si>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</si>
  <si>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</si>
  <si>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</si>
  <si>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</si>
  <si>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</si>
  <si>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</si>
  <si>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</si>
  <si>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</si>
  <si>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</si>
  <si>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</si>
  <si>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</si>
  <si>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</si>
  <si>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</si>
  <si>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</si>
  <si>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</si>
  <si>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</si>
  <si>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</si>
  <si>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</si>
  <si>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</si>
  <si>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</si>
  <si>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</si>
  <si>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</si>
  <si>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</si>
  <si>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</si>
  <si>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</si>
  <si>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</si>
  <si>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</si>
  <si>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</si>
  <si>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</si>
  <si>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</si>
  <si>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</si>
  <si>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</si>
  <si>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</si>
  <si>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</si>
  <si>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</si>
  <si>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</si>
  <si>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</si>
  <si>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</si>
  <si>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</si>
  <si>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</si>
  <si>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</si>
  <si>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</si>
  <si>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</si>
  <si>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</si>
  <si>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</si>
  <si>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</si>
  <si>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</si>
  <si>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</si>
  <si>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</si>
  <si>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</si>
  <si>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</si>
  <si>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</si>
  <si>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</si>
  <si>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</si>
  <si>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</si>
  <si>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</si>
  <si>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</si>
  <si>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</si>
  <si>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</si>
  <si>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</si>
  <si>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</si>
  <si>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</si>
  <si>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</si>
  <si>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</si>
  <si>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</si>
  <si>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</si>
  <si>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</si>
  <si>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</si>
  <si>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</si>
  <si>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</si>
  <si>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</si>
  <si>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</si>
  <si>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</si>
  <si>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</si>
  <si>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</si>
  <si>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</si>
  <si>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</si>
  <si>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</si>
  <si>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</si>
  <si>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</si>
  <si>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</si>
  <si>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</si>
  <si>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</si>
  <si>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</si>
  <si>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</si>
  <si>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</si>
  <si>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</si>
  <si>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</si>
  <si>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</si>
  <si>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</si>
  <si>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</si>
  <si>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</si>
  <si>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</si>
  <si>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</si>
  <si>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</si>
  <si>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</si>
  <si>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</si>
  <si>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</si>
  <si>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</si>
  <si>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</si>
  <si>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</si>
  <si>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</si>
  <si>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</si>
  <si>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</si>
  <si>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</si>
  <si>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</si>
  <si>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</si>
  <si>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</si>
  <si>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</si>
  <si>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</si>
  <si>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</si>
  <si>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</si>
  <si>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</si>
  <si>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</si>
  <si>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</si>
  <si>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</si>
  <si>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</si>
  <si>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</si>
  <si>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</si>
  <si>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</si>
  <si>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</si>
  <si>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</si>
  <si>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</si>
  <si>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</si>
  <si>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</si>
  <si>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</si>
  <si>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</si>
  <si>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</si>
  <si>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</si>
  <si>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</si>
  <si>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</si>
  <si>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</si>
  <si>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</si>
  <si>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</si>
  <si>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</si>
  <si>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</si>
  <si>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</si>
  <si>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</si>
  <si>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</si>
  <si>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</si>
  <si>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</si>
  <si>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</si>
  <si>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</si>
  <si>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</si>
  <si>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</si>
  <si>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</si>
  <si>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</si>
  <si>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</si>
  <si>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</si>
  <si>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</si>
  <si>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</si>
  <si>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</si>
  <si>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</si>
  <si>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</si>
  <si>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</si>
  <si>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</si>
  <si>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</si>
  <si>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</si>
  <si>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</si>
  <si>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</si>
  <si>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</si>
  <si>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</si>
  <si>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</si>
  <si>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</si>
  <si>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</si>
  <si>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</si>
  <si>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</si>
  <si>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</si>
  <si>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</si>
  <si>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</si>
  <si>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</si>
  <si>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</si>
  <si>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</si>
  <si>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</si>
  <si>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</si>
  <si>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</si>
  <si>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</si>
  <si>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</si>
  <si>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</si>
  <si>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</si>
  <si>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</si>
  <si>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</si>
  <si>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</si>
  <si>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</si>
  <si>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</si>
  <si>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</si>
  <si>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</si>
  <si>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</si>
  <si>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</si>
  <si>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</si>
  <si>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</si>
  <si>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</si>
  <si>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</si>
  <si>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</si>
  <si>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</si>
  <si>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</si>
  <si>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</si>
  <si>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</si>
  <si>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</si>
  <si>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</si>
  <si>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</si>
  <si>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</si>
  <si>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</si>
  <si>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</si>
  <si>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</si>
  <si>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</si>
  <si>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</si>
  <si>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</si>
  <si>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</si>
  <si>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</si>
  <si>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</si>
  <si>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</si>
  <si>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</si>
  <si>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</si>
  <si>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</si>
  <si>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</si>
  <si>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</si>
  <si>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</si>
  <si>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</si>
  <si>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</si>
  <si>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</si>
  <si>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</si>
  <si>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</si>
  <si>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</si>
  <si>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</si>
  <si>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</si>
  <si>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</si>
  <si>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</si>
  <si>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</si>
  <si>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</si>
  <si>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</si>
  <si>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</si>
  <si>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</si>
  <si>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</si>
  <si>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</si>
  <si>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</si>
  <si>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</si>
  <si>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</si>
  <si>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</si>
  <si>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</si>
  <si>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</si>
  <si>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</si>
  <si>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</si>
  <si>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</si>
  <si>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</si>
  <si>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</si>
  <si>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</si>
  <si>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</si>
  <si>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</si>
  <si>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</si>
  <si>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</si>
  <si>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</si>
  <si>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</si>
  <si>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</si>
  <si>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</si>
  <si>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</si>
  <si>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</si>
  <si>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</si>
  <si>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</si>
  <si>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</si>
  <si>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</si>
  <si>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</si>
  <si>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</si>
  <si>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</si>
  <si>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</si>
  <si>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</si>
  <si>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</si>
  <si>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</si>
  <si>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</si>
  <si>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</si>
  <si>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</si>
  <si>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</si>
  <si>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</si>
  <si>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</si>
  <si>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</si>
  <si>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</si>
  <si>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</si>
  <si>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</si>
  <si>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</si>
  <si>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</si>
  <si>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</si>
  <si>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</si>
  <si>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</si>
  <si>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</si>
  <si>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</si>
  <si>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</si>
  <si>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</si>
  <si>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</si>
  <si>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</si>
  <si>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</si>
  <si>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</si>
  <si>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</si>
  <si>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</si>
  <si>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</si>
  <si>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</si>
  <si>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</si>
  <si>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</si>
  <si>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</si>
  <si>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</si>
  <si>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</si>
  <si>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</si>
  <si>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</si>
  <si>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</si>
  <si>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</si>
  <si>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</si>
  <si>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</si>
  <si>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</si>
  <si>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</si>
  <si>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</si>
  <si>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</si>
  <si>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</si>
  <si>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</si>
  <si>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</si>
  <si>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</si>
  <si>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</si>
  <si>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</si>
  <si>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</si>
  <si>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</si>
  <si>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</si>
  <si>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</si>
  <si>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</si>
  <si>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</si>
  <si>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</si>
  <si>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</si>
  <si>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</si>
  <si>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</si>
  <si>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</si>
  <si>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</si>
  <si>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</si>
  <si>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</si>
  <si>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</si>
  <si>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</si>
  <si>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</si>
  <si>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</si>
  <si>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</si>
  <si>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</si>
  <si>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</si>
  <si>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</si>
  <si>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</si>
  <si>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</si>
  <si>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</si>
  <si>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</si>
  <si>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</si>
  <si>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</si>
  <si>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</si>
  <si>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</si>
  <si>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</si>
  <si>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</si>
  <si>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</si>
  <si>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</si>
  <si>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</si>
  <si>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</si>
  <si>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</si>
  <si>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</si>
  <si>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</si>
  <si>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</si>
  <si>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</si>
  <si>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</si>
  <si>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</si>
  <si>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</si>
  <si>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</si>
  <si>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</si>
  <si>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</si>
  <si>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</si>
  <si>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</si>
  <si>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</si>
  <si>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</si>
  <si>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</si>
  <si>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</si>
  <si>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</si>
  <si>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</si>
  <si>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</si>
  <si>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</si>
  <si>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</si>
  <si>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</si>
  <si>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</si>
  <si>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</si>
  <si>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</si>
  <si>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</si>
  <si>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</si>
  <si>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</si>
  <si>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</si>
  <si>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</si>
  <si>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</si>
  <si>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</si>
  <si>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</si>
  <si>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</si>
  <si>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</si>
  <si>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</si>
  <si>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</si>
  <si>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</si>
  <si>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</si>
  <si>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</si>
  <si>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</si>
  <si>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</si>
  <si>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</si>
  <si>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</si>
  <si>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</si>
  <si>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</si>
  <si>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</si>
  <si>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</si>
  <si>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</si>
  <si>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</si>
  <si>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</si>
  <si>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</si>
  <si>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</si>
  <si>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</si>
  <si>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</si>
  <si>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</si>
  <si>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</si>
  <si>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</si>
  <si>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</si>
  <si>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</si>
  <si>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</si>
  <si>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</si>
  <si>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</si>
  <si>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</si>
  <si>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</si>
  <si>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</si>
  <si>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</si>
  <si>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</si>
  <si>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</si>
  <si>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</si>
  <si>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</si>
  <si>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</si>
  <si>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</si>
  <si>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</si>
  <si>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</si>
  <si>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</si>
  <si>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</si>
  <si>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</si>
  <si>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</si>
  <si>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</si>
  <si>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</si>
  <si>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</si>
  <si>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</si>
  <si>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</si>
  <si>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</si>
  <si>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</si>
  <si>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</si>
  <si>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</si>
  <si>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</si>
  <si>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</si>
  <si>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</si>
  <si>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</si>
  <si>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</si>
  <si>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</si>
  <si>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</si>
  <si>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</si>
  <si>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</si>
  <si>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</si>
  <si>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</si>
  <si>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</si>
  <si>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</si>
  <si>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</si>
  <si>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</si>
  <si>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</si>
  <si>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</si>
  <si>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</si>
  <si>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</si>
  <si>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</si>
  <si>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</si>
  <si>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</si>
  <si>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</si>
  <si>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</si>
  <si>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</si>
  <si>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</si>
  <si>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</si>
  <si>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</si>
  <si>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</si>
  <si>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</si>
  <si>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</si>
  <si>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</si>
  <si>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</si>
  <si>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</si>
  <si>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</si>
  <si>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</si>
  <si>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</si>
  <si>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</si>
  <si>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</si>
  <si>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</si>
  <si>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</si>
  <si>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</si>
  <si>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</si>
  <si>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</si>
  <si>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</si>
  <si>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</si>
  <si>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</si>
  <si>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</si>
  <si>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</si>
  <si>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</si>
  <si>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</si>
  <si>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</si>
  <si>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</si>
  <si>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</si>
  <si>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</si>
  <si>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</si>
  <si>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</si>
  <si>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</si>
  <si>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</si>
  <si>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</si>
  <si>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</si>
  <si>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</si>
  <si>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</si>
  <si>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</si>
  <si>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</si>
  <si>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</si>
  <si>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</si>
  <si>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</si>
  <si>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</si>
  <si>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</si>
  <si>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</si>
  <si>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</si>
  <si>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</si>
  <si>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</si>
  <si>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</si>
  <si>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</si>
  <si>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</si>
  <si>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</si>
  <si>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</si>
  <si>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</si>
  <si>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</si>
  <si>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</si>
  <si>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</si>
  <si>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</si>
  <si>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</si>
  <si>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</si>
  <si>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</si>
  <si>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</si>
  <si>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</si>
  <si>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</si>
  <si>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</si>
  <si>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</si>
  <si>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</si>
  <si>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</si>
  <si>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</si>
  <si>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</si>
  <si>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</si>
  <si>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</si>
  <si>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</si>
  <si>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</si>
  <si>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</si>
  <si>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</si>
  <si>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</si>
  <si>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</si>
  <si>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</si>
  <si>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</si>
  <si>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</si>
  <si>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</si>
  <si>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</si>
  <si>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</si>
  <si>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</si>
  <si>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</si>
  <si>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</si>
  <si>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</si>
  <si>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</si>
  <si>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</si>
  <si>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</si>
  <si>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</si>
  <si>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</si>
  <si>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</si>
  <si>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</si>
  <si>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</si>
  <si>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</si>
  <si>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</si>
  <si>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</si>
  <si>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</si>
  <si>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</si>
  <si>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</si>
  <si>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</si>
  <si>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</si>
  <si>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</si>
  <si>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</si>
  <si>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</si>
  <si>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</si>
  <si>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</si>
  <si>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</si>
  <si>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</si>
  <si>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</si>
  <si>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</si>
  <si>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</si>
  <si>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</si>
  <si>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</si>
  <si>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</si>
  <si>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</si>
  <si>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</si>
  <si>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</si>
  <si>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</si>
  <si>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</si>
  <si>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</si>
  <si>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</si>
  <si>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</si>
  <si>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</si>
  <si>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</si>
  <si>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</si>
  <si>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</si>
  <si>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</si>
  <si>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</si>
  <si>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</si>
  <si>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</si>
  <si>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</si>
  <si>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</si>
  <si>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</si>
  <si>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</si>
  <si>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</si>
  <si>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</si>
  <si>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</si>
  <si>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</si>
  <si>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</si>
  <si>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</si>
  <si>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</si>
  <si>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</si>
  <si>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</si>
  <si>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</si>
  <si>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</si>
  <si>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</si>
  <si>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</si>
  <si>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</si>
  <si>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</si>
  <si>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</si>
  <si>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</si>
  <si>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</si>
  <si>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</si>
  <si>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</si>
  <si>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</si>
  <si>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</si>
  <si>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</si>
  <si>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</si>
  <si>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</si>
  <si>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</si>
  <si>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</si>
  <si>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</si>
  <si>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</si>
  <si>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</si>
  <si>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</si>
  <si>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</si>
  <si>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</si>
  <si>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</si>
  <si>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</si>
  <si>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</si>
  <si>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</si>
  <si>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</si>
  <si>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</si>
  <si>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</si>
  <si>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</si>
  <si>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</si>
  <si>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</si>
  <si>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</si>
  <si>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</si>
  <si>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</si>
  <si>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</si>
  <si>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</si>
  <si>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</si>
  <si>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</si>
  <si>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</si>
  <si>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</si>
  <si>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</si>
  <si>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</si>
  <si>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</si>
  <si>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</si>
  <si>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</si>
  <si>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</si>
  <si>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</si>
  <si>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</si>
  <si>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</si>
  <si>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</si>
  <si>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</si>
  <si>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</si>
  <si>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</si>
  <si>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</si>
  <si>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</si>
  <si>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</si>
  <si>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</si>
  <si>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</si>
  <si>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</si>
  <si>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</si>
  <si>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</si>
  <si>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</si>
  <si>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</si>
  <si>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</si>
  <si>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</si>
  <si>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</si>
  <si>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</si>
  <si>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</si>
  <si>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</si>
  <si>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</si>
  <si>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</si>
  <si>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</si>
  <si>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</si>
  <si>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</si>
  <si>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</si>
  <si>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</si>
  <si>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</si>
  <si>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</si>
  <si>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</si>
  <si>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</si>
  <si>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</si>
  <si>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</si>
  <si>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</si>
  <si>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</si>
  <si>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</si>
  <si>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</si>
  <si>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</si>
  <si>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</si>
  <si>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</si>
  <si>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</si>
  <si>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</si>
  <si>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</si>
  <si>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</si>
  <si>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</si>
  <si>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</si>
  <si>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</si>
  <si>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</si>
  <si>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</si>
  <si>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</si>
  <si>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</si>
  <si>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</si>
  <si>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</si>
  <si>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</si>
  <si>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</si>
  <si>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</si>
  <si>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</si>
  <si>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</si>
  <si>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</si>
  <si>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</si>
  <si>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</si>
  <si>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</si>
  <si>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</si>
  <si>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</si>
  <si>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</si>
  <si>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</si>
  <si>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</si>
  <si>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</si>
  <si>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</si>
  <si>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</si>
  <si>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</si>
  <si>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</si>
  <si>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</si>
  <si>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</si>
  <si>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</si>
  <si>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</si>
  <si>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</si>
  <si>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</si>
  <si>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</si>
  <si>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</si>
  <si>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</si>
  <si>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</si>
  <si>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</si>
  <si>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</si>
  <si>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</si>
  <si>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</si>
  <si>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</si>
  <si>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</si>
  <si>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</si>
  <si>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</si>
  <si>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</si>
  <si>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</si>
  <si>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</si>
  <si>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</si>
  <si>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</si>
  <si>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</si>
  <si>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</si>
  <si>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</si>
  <si>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</si>
  <si>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</si>
  <si>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</si>
  <si>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</si>
  <si>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</si>
  <si>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</si>
  <si>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</si>
  <si>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</si>
  <si>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</si>
  <si>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</si>
  <si>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</si>
  <si>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</si>
  <si>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</si>
  <si>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</si>
  <si>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</si>
  <si>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</si>
  <si>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</si>
  <si>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</si>
  <si>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</si>
  <si>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</si>
  <si>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</si>
  <si>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</si>
  <si>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</si>
  <si>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</si>
  <si>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</si>
  <si>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</si>
  <si>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</si>
  <si>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</si>
  <si>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</si>
  <si>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</si>
  <si>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</si>
  <si>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</si>
  <si>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</si>
  <si>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</si>
  <si>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</si>
  <si>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</si>
  <si>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</si>
  <si>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</si>
  <si>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</si>
  <si>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</si>
  <si>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</si>
  <si>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</si>
  <si>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</si>
  <si>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</si>
  <si>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</si>
  <si>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</si>
  <si>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</si>
  <si>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</si>
  <si>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</si>
  <si>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</si>
  <si>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</si>
  <si>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</si>
  <si>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</si>
  <si>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</si>
  <si>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</si>
  <si>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</si>
  <si>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</si>
  <si>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</si>
  <si>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</si>
  <si>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</si>
  <si>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</si>
  <si>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</si>
  <si>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</si>
  <si>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</si>
  <si>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</si>
  <si>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</si>
  <si>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</si>
  <si>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</si>
  <si>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</si>
  <si>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</si>
  <si>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</si>
  <si>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</si>
  <si>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</si>
  <si>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</si>
  <si>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</si>
  <si>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</si>
  <si>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</si>
  <si>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</si>
  <si>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</si>
  <si>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</si>
  <si>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</si>
  <si>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</si>
  <si>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</si>
  <si>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</si>
  <si>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</si>
  <si>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</si>
  <si>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</si>
  <si>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</si>
  <si>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</si>
  <si>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</si>
  <si>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</si>
  <si>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</si>
  <si>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</si>
  <si>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</si>
  <si>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</si>
  <si>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</si>
  <si>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</si>
  <si>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</si>
  <si>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</si>
  <si>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</si>
  <si>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</si>
  <si>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</si>
  <si>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</si>
  <si>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</si>
  <si>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</si>
  <si>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</si>
  <si>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</si>
  <si>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</si>
  <si>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</si>
  <si>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</si>
  <si>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</si>
  <si>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</si>
  <si>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</si>
  <si>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</si>
  <si>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</si>
  <si>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</si>
  <si>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</si>
  <si>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</si>
  <si>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</si>
  <si>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</si>
  <si>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</si>
  <si>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</si>
  <si>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</si>
  <si>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</si>
  <si>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</si>
  <si>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</si>
  <si>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</si>
  <si>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</si>
  <si>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</si>
  <si>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</si>
  <si>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</si>
  <si>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</si>
  <si>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</si>
  <si>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</si>
  <si>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</si>
  <si>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</si>
  <si>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</si>
  <si>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</si>
  <si>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</si>
  <si>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</si>
  <si>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</si>
  <si>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</si>
  <si>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</si>
  <si>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</si>
  <si>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</si>
  <si>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</si>
  <si>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</si>
  <si>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</si>
  <si>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</si>
  <si>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</si>
  <si>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</si>
  <si>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</si>
  <si>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</si>
  <si>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</si>
  <si>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</si>
  <si>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</si>
  <si>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</si>
  <si>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</si>
  <si>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</si>
  <si>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</si>
  <si>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</si>
  <si>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</si>
  <si>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</si>
  <si>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</si>
  <si>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</si>
  <si>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</si>
  <si>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</si>
  <si>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</si>
  <si>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</si>
  <si>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</si>
  <si>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</si>
  <si>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</si>
  <si>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</si>
  <si>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</si>
  <si>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</si>
  <si>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</si>
  <si>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</si>
  <si>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</si>
  <si>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</si>
  <si>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</si>
  <si>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</si>
  <si>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</si>
  <si>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</si>
  <si>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</si>
  <si>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</si>
  <si>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</si>
  <si>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</si>
  <si>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</si>
  <si>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</si>
  <si>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</si>
  <si>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</si>
  <si>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</si>
  <si>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</si>
  <si>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</si>
  <si>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</si>
  <si>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</si>
  <si>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</si>
  <si>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</si>
  <si>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</si>
  <si>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</si>
  <si>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</si>
  <si>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</si>
  <si>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</si>
  <si>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</si>
  <si>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</si>
  <si>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</si>
  <si>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</si>
  <si>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</si>
  <si>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</si>
  <si>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</si>
  <si>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</si>
  <si>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</si>
  <si>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</si>
  <si>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</si>
  <si>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</si>
  <si>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</si>
  <si>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</si>
  <si>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</si>
  <si>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</si>
  <si>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</si>
  <si>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</si>
  <si>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</si>
  <si>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</si>
  <si>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</si>
  <si>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</si>
  <si>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</si>
  <si>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</si>
  <si>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</si>
  <si>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</si>
  <si>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</si>
  <si>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</si>
  <si>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</si>
  <si>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</si>
  <si>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</si>
  <si>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</si>
  <si>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</si>
  <si>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</si>
  <si>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</si>
  <si>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</si>
  <si>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</si>
  <si>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</si>
  <si>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</si>
  <si>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</si>
  <si>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</si>
  <si>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</si>
  <si>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</si>
  <si>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</si>
  <si>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</si>
  <si>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</si>
  <si>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</si>
  <si>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</si>
  <si>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</si>
  <si>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</si>
  <si>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</si>
  <si>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</si>
  <si>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</si>
  <si>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</si>
  <si>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</si>
  <si>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</si>
  <si>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</si>
  <si>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</si>
  <si>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</si>
  <si>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</si>
  <si>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</si>
  <si>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</si>
  <si>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</si>
  <si>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</si>
  <si>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</si>
  <si>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</si>
  <si>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</si>
  <si>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</si>
  <si>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</si>
  <si>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</si>
  <si>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</si>
  <si>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</si>
  <si>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</si>
  <si>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</si>
  <si>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</si>
  <si>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</si>
  <si>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</si>
  <si>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</si>
  <si>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</si>
  <si>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</si>
  <si>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</si>
  <si>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</si>
  <si>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</si>
  <si>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</si>
  <si>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</si>
  <si>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</si>
  <si>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</si>
  <si>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</si>
  <si>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</si>
  <si>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</si>
  <si>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</si>
  <si>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</si>
  <si>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</si>
  <si>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</si>
  <si>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</si>
  <si>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</si>
  <si>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</si>
  <si>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</si>
  <si>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</si>
  <si>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</si>
  <si>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</si>
  <si>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</si>
  <si>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</si>
  <si>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</si>
  <si>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</si>
  <si>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</si>
  <si>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</si>
  <si>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</si>
  <si>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</si>
  <si>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</si>
  <si>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</si>
  <si>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</si>
  <si>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</si>
  <si>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</si>
  <si>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</si>
  <si>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</si>
  <si>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</si>
  <si>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</si>
  <si>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</si>
  <si>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</si>
  <si>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</si>
  <si>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</si>
  <si>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</si>
  <si>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</si>
  <si>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</si>
  <si>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</si>
  <si>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</si>
  <si>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</si>
  <si>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</si>
  <si>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</si>
  <si>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</si>
  <si>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</si>
  <si>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</si>
  <si>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</si>
  <si>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</si>
  <si>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</si>
  <si>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</si>
  <si>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</si>
  <si>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</si>
  <si>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</si>
  <si>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</si>
  <si>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</si>
  <si>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</si>
  <si>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</si>
  <si>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</si>
  <si>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</si>
  <si>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</si>
  <si>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</si>
  <si>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</si>
  <si>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</si>
  <si>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</si>
  <si>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</si>
  <si>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</si>
  <si>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</si>
  <si>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</si>
  <si>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</si>
  <si>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</si>
  <si>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</si>
  <si>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</si>
  <si>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</si>
  <si>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</si>
  <si>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</si>
  <si>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</si>
  <si>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</si>
  <si>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</si>
  <si>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</si>
  <si>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</si>
  <si>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</si>
  <si>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</si>
  <si>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</si>
  <si>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</si>
  <si>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</si>
  <si>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</si>
  <si>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</si>
  <si>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</si>
  <si>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</si>
  <si>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</si>
  <si>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</si>
  <si>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</si>
  <si>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</si>
  <si>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</si>
  <si>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</si>
  <si>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</si>
  <si>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</si>
  <si>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</si>
  <si>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</si>
  <si>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</si>
  <si>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</si>
  <si>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</si>
  <si>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</si>
  <si>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</si>
  <si>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</si>
  <si>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</si>
  <si>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</si>
  <si>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</si>
  <si>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</si>
  <si>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</si>
  <si>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</si>
  <si>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</si>
  <si>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</si>
  <si>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</si>
  <si>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</si>
  <si>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</si>
  <si>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</si>
  <si>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</si>
  <si>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</si>
  <si>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</si>
  <si>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</si>
  <si>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</si>
  <si>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</si>
  <si>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</si>
  <si>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</si>
  <si>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</si>
  <si>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</si>
  <si>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</si>
  <si>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</si>
  <si>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</si>
  <si>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</si>
  <si>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</si>
  <si>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</si>
  <si>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</si>
  <si>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</si>
  <si>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</si>
  <si>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</si>
  <si>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</si>
  <si>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</si>
  <si>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</si>
  <si>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</si>
  <si>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</si>
  <si>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</si>
  <si>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</si>
  <si>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</si>
  <si>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</si>
  <si>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</si>
  <si>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</si>
  <si>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</si>
  <si>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</si>
  <si>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</si>
  <si>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</si>
  <si>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</si>
  <si>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</si>
  <si>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</si>
  <si>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</si>
  <si>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</si>
  <si>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</si>
  <si>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</si>
  <si>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</si>
  <si>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</si>
  <si>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</si>
  <si>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</si>
  <si>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</si>
  <si>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</si>
  <si>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</si>
  <si>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</si>
  <si>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</si>
  <si>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</si>
  <si>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</si>
  <si>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</si>
  <si>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</si>
  <si>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</si>
  <si>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</si>
  <si>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</si>
  <si>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</si>
  <si>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</si>
  <si>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</si>
  <si>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</si>
  <si>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</si>
  <si>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</si>
  <si>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</si>
  <si>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</si>
  <si>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</si>
  <si>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</si>
  <si>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</si>
  <si>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</si>
  <si>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</si>
  <si>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</si>
  <si>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</si>
  <si>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</si>
  <si>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</si>
  <si>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</si>
  <si>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</si>
  <si>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</si>
  <si>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</si>
  <si>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</si>
  <si>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</si>
  <si>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</si>
  <si>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</si>
  <si>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</si>
  <si>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</si>
  <si>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</si>
  <si>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</si>
  <si>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</si>
  <si>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</si>
  <si>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</si>
  <si>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</si>
  <si>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</si>
  <si>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</si>
  <si>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</si>
  <si>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</si>
  <si>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</si>
  <si>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</si>
  <si>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</si>
  <si>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</si>
  <si>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</si>
  <si>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</si>
  <si>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</si>
  <si>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</si>
  <si>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</si>
  <si>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</si>
  <si>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</si>
  <si>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</si>
  <si>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</si>
  <si>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</si>
  <si>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</si>
  <si>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</si>
  <si>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</si>
  <si>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</si>
  <si>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</si>
  <si>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</si>
  <si>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</si>
  <si>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</si>
  <si>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</si>
  <si>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</si>
  <si>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</si>
  <si>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</si>
  <si>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</si>
  <si>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</si>
  <si>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</si>
  <si>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</si>
  <si>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</si>
  <si>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</si>
  <si>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</si>
  <si>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</si>
  <si>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</si>
  <si>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</si>
  <si>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</si>
  <si>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</si>
  <si>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</si>
  <si>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</si>
  <si>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</si>
  <si>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</si>
  <si>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</si>
  <si>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</si>
  <si>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</si>
  <si>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</si>
  <si>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</si>
  <si>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</si>
  <si>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</si>
  <si>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</si>
  <si>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</si>
  <si>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</si>
  <si>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</si>
  <si>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</si>
  <si>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</si>
  <si>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</si>
  <si>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</si>
  <si>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</si>
  <si>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</si>
  <si>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</si>
  <si>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</si>
  <si>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</si>
  <si>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</si>
  <si>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</si>
  <si>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</si>
  <si>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</si>
  <si>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</si>
  <si>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</si>
  <si>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</si>
  <si>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</si>
  <si>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</si>
  <si>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</si>
  <si>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</si>
  <si>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</si>
  <si>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</si>
  <si>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</si>
  <si>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</si>
  <si>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</si>
  <si>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</si>
  <si>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</si>
  <si>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</si>
  <si>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</si>
  <si>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</si>
  <si>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</si>
  <si>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</si>
  <si>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</si>
  <si>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</si>
  <si>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</si>
  <si>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</si>
  <si>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</si>
  <si>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</si>
  <si>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</si>
  <si>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</si>
  <si>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</si>
  <si>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</si>
  <si>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</si>
  <si>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</si>
  <si>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</si>
  <si>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</si>
  <si>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</si>
  <si>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</si>
  <si>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</si>
  <si>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</si>
  <si>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</si>
  <si>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</si>
  <si>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</si>
  <si>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</si>
  <si>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</si>
  <si>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</si>
  <si>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</si>
  <si>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</si>
  <si>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</si>
  <si>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</si>
  <si>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</si>
  <si>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</si>
  <si>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</si>
  <si>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</si>
  <si>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</si>
  <si>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</si>
  <si>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</si>
  <si>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</si>
  <si>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</si>
  <si>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</si>
  <si>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</si>
  <si>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</si>
  <si>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</si>
  <si>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</si>
  <si>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</si>
  <si>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</si>
  <si>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</si>
  <si>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</si>
  <si>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</si>
  <si>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</si>
  <si>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</si>
  <si>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</si>
  <si>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</si>
  <si>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</si>
  <si>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</si>
  <si>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</si>
  <si>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</si>
  <si>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</si>
  <si>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</si>
  <si>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</si>
  <si>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</si>
  <si>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</si>
  <si>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</si>
  <si>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</si>
  <si>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</si>
  <si>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</si>
  <si>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</si>
  <si>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</si>
  <si>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</si>
  <si>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</si>
  <si>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</si>
  <si>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</si>
  <si>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</si>
  <si>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</si>
  <si>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</si>
  <si>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</si>
  <si>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</si>
  <si>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</si>
  <si>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</si>
  <si>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</si>
  <si>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</si>
  <si>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</si>
  <si>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</si>
  <si>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</si>
  <si>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</si>
  <si>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</si>
  <si>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</si>
  <si>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</si>
  <si>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</si>
  <si>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</si>
  <si>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</si>
  <si>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</si>
  <si>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</si>
  <si>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</si>
  <si>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</si>
  <si>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</si>
  <si>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</si>
  <si>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</si>
  <si>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</si>
  <si>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</si>
  <si>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</si>
  <si>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</si>
  <si>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</si>
  <si>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</si>
  <si>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</si>
  <si>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</si>
  <si>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</si>
  <si>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</si>
  <si>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</si>
  <si>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</si>
  <si>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</si>
  <si>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</si>
  <si>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</si>
  <si>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</si>
  <si>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</si>
  <si>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</si>
  <si>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</si>
  <si>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</si>
  <si>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</si>
  <si>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</si>
  <si>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</si>
  <si>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</si>
  <si>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</si>
  <si>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</si>
  <si>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</si>
  <si>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</si>
  <si>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</si>
  <si>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</si>
  <si>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</si>
  <si>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</si>
  <si>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</si>
  <si>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</si>
  <si>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</si>
  <si>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</si>
  <si>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</si>
  <si>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</si>
  <si>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</si>
  <si>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</si>
  <si>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</si>
  <si>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</si>
  <si>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</si>
  <si>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</si>
  <si>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</si>
  <si>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</si>
  <si>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</si>
  <si>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</si>
  <si>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</si>
  <si>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</si>
  <si>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</si>
  <si>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</si>
  <si>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</si>
  <si>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</si>
  <si>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</si>
  <si>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</si>
  <si>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</si>
  <si>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</si>
  <si>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</si>
  <si>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</si>
  <si>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</si>
  <si>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</si>
  <si>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</si>
  <si>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</si>
  <si>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</si>
  <si>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</si>
  <si>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</si>
  <si>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</si>
  <si>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</si>
  <si>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</si>
  <si>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</si>
  <si>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</si>
  <si>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</si>
  <si>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</si>
  <si>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</si>
  <si>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</si>
  <si>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</si>
  <si>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</si>
  <si>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</si>
  <si>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</si>
  <si>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</si>
  <si>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</si>
  <si>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</si>
  <si>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</si>
  <si>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</si>
  <si>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</si>
  <si>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</si>
  <si>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</si>
  <si>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</si>
  <si>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</si>
  <si>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</si>
  <si>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</si>
  <si>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</si>
  <si>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</si>
  <si>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</si>
  <si>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</si>
  <si>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</si>
  <si>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</si>
  <si>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</si>
  <si>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</si>
  <si>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</si>
  <si>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</si>
  <si>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</si>
  <si>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</si>
  <si>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</si>
  <si>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</si>
  <si>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</si>
  <si>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</si>
  <si>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</si>
  <si>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</si>
  <si>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</si>
  <si>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</si>
  <si>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</si>
  <si>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</si>
  <si>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</si>
  <si>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</si>
  <si>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</si>
  <si>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</si>
  <si>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</si>
  <si>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</si>
  <si>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</si>
  <si>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</si>
  <si>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</si>
  <si>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</si>
  <si>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</si>
  <si>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</si>
  <si>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</si>
  <si>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</si>
  <si>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</si>
  <si>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</si>
  <si>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</si>
  <si>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</si>
  <si>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</si>
  <si>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</si>
  <si>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</si>
  <si>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</si>
  <si>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</si>
  <si>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</si>
  <si>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</si>
  <si>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</si>
  <si>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</si>
  <si>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</si>
  <si>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</si>
  <si>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</si>
  <si>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</si>
  <si>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</si>
  <si>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</si>
  <si>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</si>
  <si>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</si>
  <si>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</si>
  <si>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</si>
  <si>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</si>
  <si>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</si>
  <si>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</si>
  <si>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</si>
  <si>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</si>
  <si>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</si>
  <si>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</si>
  <si>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</si>
  <si>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</si>
  <si>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</si>
  <si>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</si>
  <si>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</si>
  <si>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</si>
  <si>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</si>
  <si>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</si>
  <si>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</si>
  <si>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</si>
  <si>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</si>
  <si>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</si>
  <si>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</si>
  <si>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</si>
  <si>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</si>
  <si>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</si>
  <si>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</si>
  <si>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</si>
  <si>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</si>
  <si>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</si>
  <si>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</si>
  <si>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</si>
  <si>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</si>
  <si>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</si>
  <si>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</si>
  <si>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</si>
  <si>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</si>
  <si>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</si>
  <si>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</si>
  <si>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</si>
  <si>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</si>
  <si>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</si>
  <si>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</si>
  <si>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</si>
  <si>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</si>
  <si>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</si>
  <si>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</si>
  <si>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</si>
  <si>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</si>
  <si>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</si>
  <si>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</si>
  <si>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</si>
  <si>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</si>
  <si>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</si>
  <si>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</si>
  <si>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</si>
  <si>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</si>
  <si>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</si>
  <si>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</si>
  <si>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</si>
  <si>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</si>
  <si>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</si>
  <si>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</si>
  <si>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</si>
  <si>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</si>
  <si>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</si>
  <si>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</si>
  <si>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</si>
  <si>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</si>
  <si>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</si>
  <si>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</si>
  <si>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</si>
  <si>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</si>
  <si>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</si>
  <si>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</si>
  <si>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</si>
  <si>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</si>
  <si>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</si>
  <si>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</si>
  <si>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</si>
  <si>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</si>
  <si>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</si>
  <si>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</si>
  <si>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</si>
  <si>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</si>
  <si>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</si>
  <si>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</si>
  <si>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</si>
  <si>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</si>
  <si>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</si>
  <si>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</si>
  <si>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</si>
  <si>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</si>
  <si>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</si>
  <si>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</si>
  <si>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</si>
  <si>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</si>
  <si>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</si>
  <si>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</si>
  <si>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</si>
  <si>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</si>
  <si>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</si>
  <si>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</si>
  <si>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</si>
  <si>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</si>
  <si>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</si>
  <si>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</si>
  <si>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</si>
  <si>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</si>
  <si>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</si>
  <si>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</si>
  <si>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</si>
  <si>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</si>
  <si>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</si>
  <si>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</si>
  <si>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</si>
  <si>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</si>
  <si>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</si>
  <si>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</si>
  <si>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</si>
  <si>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</si>
  <si>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</si>
  <si>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</si>
  <si>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</si>
  <si>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</si>
  <si>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</si>
  <si>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</si>
  <si>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</si>
  <si>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</si>
  <si>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</si>
  <si>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</si>
  <si>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</si>
  <si>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</si>
  <si>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</si>
  <si>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</si>
  <si>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</si>
  <si>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</si>
  <si>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</si>
  <si>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</si>
  <si>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</si>
  <si>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</si>
  <si>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</si>
  <si>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</si>
  <si>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</si>
  <si>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</si>
  <si>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</si>
  <si>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</si>
  <si>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</si>
  <si>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</si>
  <si>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</si>
  <si>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</si>
  <si>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</si>
  <si>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</si>
  <si>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</si>
  <si>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</si>
  <si>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</si>
  <si>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</si>
  <si>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</si>
  <si>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</si>
  <si>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</si>
  <si>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</si>
  <si>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</si>
  <si>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</si>
  <si>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</si>
  <si>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</si>
  <si>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</si>
  <si>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</si>
  <si>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</si>
  <si>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</si>
  <si>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</si>
  <si>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</si>
  <si>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</si>
  <si>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</si>
  <si>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</si>
  <si>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</si>
  <si>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</si>
  <si>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</si>
  <si>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</si>
  <si>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</si>
  <si>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</si>
  <si>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</si>
  <si>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</si>
  <si>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</si>
  <si>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</si>
  <si>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</si>
  <si>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</si>
  <si>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</si>
  <si>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</si>
  <si>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</si>
  <si>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</si>
  <si>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</si>
  <si>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</si>
  <si>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</si>
  <si>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</si>
  <si>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</si>
  <si>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</si>
  <si>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</si>
  <si>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</si>
  <si>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</si>
  <si>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</si>
  <si>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</si>
  <si>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</si>
  <si>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</si>
  <si>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</si>
  <si>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</si>
  <si>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</si>
  <si>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</si>
  <si>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</si>
  <si>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</si>
  <si>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</si>
  <si>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</si>
  <si>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</si>
  <si>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</si>
  <si>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</si>
  <si>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</si>
  <si>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</si>
  <si>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</si>
  <si>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</si>
  <si>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</si>
  <si>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</si>
  <si>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</si>
  <si>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</si>
  <si>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</si>
  <si>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</si>
  <si>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</si>
  <si>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</si>
  <si>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</si>
  <si>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</si>
  <si>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</si>
  <si>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</si>
  <si>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</si>
  <si>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</si>
  <si>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</si>
  <si>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</si>
  <si>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</si>
  <si>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</si>
  <si>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</si>
  <si>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</si>
  <si>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</si>
  <si>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</si>
  <si>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</si>
  <si>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</si>
  <si>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</si>
  <si>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</si>
  <si>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</si>
  <si>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</si>
  <si>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</si>
  <si>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</si>
  <si>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</si>
  <si>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</si>
  <si>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</si>
  <si>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</si>
  <si>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</si>
  <si>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</si>
  <si>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</si>
  <si>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</si>
  <si>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</si>
  <si>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</si>
  <si>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</si>
  <si>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</si>
  <si>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</si>
  <si>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</si>
  <si>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</si>
  <si>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</si>
  <si>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</si>
  <si>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</si>
  <si>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</si>
  <si>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</si>
  <si>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</si>
  <si>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</si>
  <si>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</si>
  <si>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</si>
  <si>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</si>
  <si>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</si>
  <si>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</si>
  <si>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</si>
  <si>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</si>
  <si>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</si>
  <si>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</si>
  <si>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</si>
  <si>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</si>
  <si>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</si>
  <si>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</si>
  <si>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</si>
  <si>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</si>
  <si>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</si>
  <si>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</si>
  <si>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</si>
  <si>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</si>
  <si>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</si>
  <si>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</si>
  <si>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</si>
  <si>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</si>
  <si>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</si>
  <si>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</si>
  <si>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</si>
  <si>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</si>
  <si>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</si>
  <si>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</si>
  <si>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</si>
  <si>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</si>
  <si>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</si>
  <si>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</si>
  <si>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</si>
  <si>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</si>
  <si>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</si>
  <si>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</si>
  <si>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</si>
  <si>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</si>
  <si>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</si>
  <si>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</si>
  <si>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</si>
  <si>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</si>
  <si>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</si>
  <si>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</si>
  <si>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</si>
  <si>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</si>
  <si>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</si>
  <si>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</si>
  <si>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</si>
  <si>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</si>
  <si>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</si>
  <si>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</si>
  <si>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</si>
  <si>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</si>
  <si>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</si>
  <si>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</si>
  <si>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</si>
  <si>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</si>
  <si>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</si>
  <si>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</si>
  <si>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</si>
  <si>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</si>
  <si>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</si>
  <si>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</si>
  <si>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</si>
  <si>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</si>
  <si>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</si>
  <si>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</si>
  <si>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</si>
  <si>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</si>
  <si>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</si>
  <si>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</si>
  <si>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</si>
  <si>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</si>
  <si>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</si>
  <si>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</si>
  <si>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</si>
  <si>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</si>
  <si>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</si>
  <si>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</si>
  <si>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</si>
  <si>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</si>
  <si>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</si>
  <si>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</si>
  <si>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</si>
  <si>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</si>
  <si>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</si>
  <si>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</si>
  <si>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</si>
  <si>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</si>
  <si>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</si>
  <si>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</si>
  <si>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</si>
  <si>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</si>
  <si>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</si>
  <si>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</si>
  <si>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</si>
  <si>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</si>
  <si>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</si>
  <si>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</si>
  <si>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</si>
  <si>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</si>
  <si>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</si>
  <si>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</si>
  <si>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</si>
  <si>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</si>
  <si>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</si>
  <si>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</si>
  <si>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</si>
  <si>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</si>
  <si>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</si>
  <si>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</si>
  <si>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</si>
  <si>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</si>
  <si>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</si>
  <si>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</si>
  <si>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</si>
  <si>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</si>
  <si>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</si>
  <si>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</si>
  <si>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</si>
  <si>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</si>
  <si>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</si>
  <si>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</si>
  <si>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</si>
  <si>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</si>
  <si>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</si>
  <si>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</si>
  <si>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</si>
  <si>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</si>
  <si>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</si>
  <si>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</si>
  <si>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</si>
  <si>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</si>
  <si>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</si>
  <si>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</si>
  <si>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</si>
  <si>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</si>
  <si>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</si>
  <si>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</si>
  <si>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</si>
  <si>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</si>
  <si>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</si>
  <si>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</si>
  <si>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</si>
  <si>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</si>
  <si>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</si>
  <si>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</si>
  <si>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</si>
  <si>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</si>
  <si>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</si>
  <si>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</si>
  <si>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</si>
  <si>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</si>
  <si>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</si>
  <si>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</si>
  <si>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</si>
  <si>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</si>
  <si>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</si>
  <si>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</si>
  <si>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</si>
  <si>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</si>
  <si>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</si>
  <si>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</si>
  <si>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</si>
  <si>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</si>
  <si>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</si>
  <si>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</si>
  <si>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</si>
  <si>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</si>
  <si>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</si>
  <si>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</si>
  <si>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</si>
  <si>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</si>
  <si>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</si>
  <si>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</si>
  <si>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</si>
  <si>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</si>
  <si>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</si>
  <si>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</si>
  <si>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</si>
  <si>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</si>
  <si>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</si>
  <si>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</si>
  <si>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</si>
  <si>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</si>
  <si>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</si>
  <si>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</si>
  <si>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</si>
  <si>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</si>
  <si>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</si>
  <si>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</si>
  <si>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</si>
  <si>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</si>
  <si>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</si>
  <si>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</si>
  <si>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</si>
  <si>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</si>
  <si>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</si>
  <si>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</si>
  <si>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</si>
  <si>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</si>
  <si>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</si>
  <si>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</si>
  <si>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</si>
  <si>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</si>
  <si>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</si>
  <si>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</si>
  <si>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</si>
  <si>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</si>
  <si>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</si>
  <si>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</si>
  <si>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</si>
  <si>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</si>
  <si>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</si>
  <si>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</si>
  <si>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</si>
  <si>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</si>
  <si>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</si>
  <si>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</si>
  <si>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</si>
  <si>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</si>
  <si>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</si>
  <si>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</si>
  <si>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</si>
  <si>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</si>
  <si>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</si>
  <si>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</si>
  <si>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</si>
  <si>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</si>
  <si>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</si>
  <si>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</si>
  <si>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</si>
  <si>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</si>
  <si>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</si>
  <si>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</si>
  <si>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</si>
  <si>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</si>
  <si>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</si>
  <si>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</si>
  <si>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</si>
  <si>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</si>
  <si>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</si>
  <si>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</si>
  <si>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</si>
  <si>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</si>
  <si>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</si>
  <si>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</si>
  <si>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</si>
  <si>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</si>
  <si>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</si>
  <si>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</si>
  <si>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</si>
  <si>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</si>
  <si>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</si>
  <si>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</si>
  <si>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</si>
  <si>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</si>
  <si>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</si>
  <si>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</si>
  <si>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</si>
  <si>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</si>
  <si>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</si>
  <si>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</si>
  <si>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</si>
  <si>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</si>
  <si>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</si>
  <si>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</si>
  <si>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</si>
  <si>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</si>
  <si>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</si>
  <si>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</si>
  <si>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</si>
  <si>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</si>
  <si>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</si>
  <si>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</si>
  <si>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</si>
  <si>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</si>
  <si>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</si>
  <si>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</si>
  <si>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</si>
  <si>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</si>
  <si>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</si>
  <si>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</si>
  <si>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</si>
  <si>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</si>
  <si>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</si>
  <si>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</si>
  <si>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</si>
  <si>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</si>
  <si>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</si>
  <si>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</si>
  <si>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</si>
  <si>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</si>
  <si>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</si>
  <si>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</si>
  <si>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</si>
  <si>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</si>
  <si>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</si>
  <si>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</si>
  <si>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</si>
  <si>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</si>
  <si>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</si>
  <si>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</si>
  <si>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</si>
  <si>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</si>
  <si>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</si>
  <si>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</si>
  <si>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</si>
  <si>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</si>
  <si>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</si>
  <si>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</si>
  <si>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</si>
  <si>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</si>
  <si>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</si>
  <si>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</si>
  <si>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</si>
  <si>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</si>
  <si>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</si>
  <si>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</si>
  <si>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</si>
  <si>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</si>
  <si>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</si>
  <si>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</si>
  <si>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</si>
  <si>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</si>
  <si>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</si>
  <si>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</si>
  <si>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</si>
  <si>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</si>
  <si>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</si>
  <si>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</si>
  <si>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</si>
  <si>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</si>
  <si>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</si>
  <si>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</si>
  <si>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</si>
  <si>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</si>
  <si>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</si>
  <si>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</si>
  <si>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</si>
  <si>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</si>
  <si>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</si>
  <si>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</si>
  <si>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</si>
  <si>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</si>
  <si>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</si>
  <si>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</si>
  <si>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</si>
  <si>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</si>
  <si>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</si>
  <si>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</si>
  <si>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</si>
  <si>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</si>
  <si>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</si>
  <si>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</si>
  <si>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</si>
  <si>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</si>
  <si>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</si>
  <si>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</si>
  <si>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</si>
  <si>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</si>
  <si>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</si>
  <si>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</si>
  <si>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</si>
  <si>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</si>
  <si>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</si>
  <si>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</si>
  <si>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</si>
  <si>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</si>
  <si>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</si>
  <si>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</si>
  <si>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</si>
  <si>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</si>
  <si>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</si>
  <si>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</si>
  <si>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</si>
  <si>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</si>
  <si>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</si>
  <si>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</si>
  <si>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</si>
  <si>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</si>
  <si>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</si>
  <si>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</si>
  <si>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</si>
  <si>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</si>
  <si>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</si>
  <si>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</si>
  <si>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</si>
  <si>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</si>
  <si>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</si>
  <si>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</si>
  <si>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</si>
  <si>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</si>
  <si>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</si>
  <si>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</si>
  <si>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</si>
  <si>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</si>
  <si>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</si>
  <si>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</si>
  <si>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</si>
  <si>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</si>
  <si>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</si>
  <si>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</si>
  <si>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</si>
  <si>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</si>
  <si>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</si>
  <si>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</si>
  <si>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</si>
  <si>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</si>
  <si>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</si>
  <si>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</si>
  <si>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</si>
  <si>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</si>
  <si>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</si>
  <si>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</si>
  <si>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</si>
  <si>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</si>
  <si>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</si>
  <si>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</si>
  <si>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</si>
  <si>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</si>
  <si>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</si>
  <si>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</si>
  <si>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</si>
  <si>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</si>
  <si>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</si>
  <si>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</si>
  <si>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</si>
  <si>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</si>
  <si>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</si>
  <si>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</si>
  <si>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</si>
  <si>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</si>
  <si>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</si>
  <si>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</si>
  <si>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</si>
  <si>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</si>
  <si>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</si>
  <si>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</si>
  <si>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</si>
  <si>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</si>
  <si>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</si>
  <si>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</si>
  <si>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</si>
  <si>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</si>
  <si>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</si>
  <si>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</si>
  <si>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</si>
  <si>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</si>
  <si>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</si>
  <si>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</si>
  <si>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</si>
  <si>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</si>
  <si>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</si>
  <si>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</si>
  <si>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</si>
  <si>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</si>
  <si>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</si>
  <si>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</si>
  <si>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</si>
  <si>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</si>
  <si>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</si>
  <si>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</si>
  <si>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</si>
  <si>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</si>
  <si>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</si>
  <si>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</si>
  <si>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</si>
  <si>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</si>
  <si>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</si>
  <si>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</si>
  <si>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</si>
  <si>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</si>
  <si>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</si>
  <si>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</si>
  <si>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</si>
  <si>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</si>
  <si>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</si>
  <si>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</si>
  <si>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</si>
  <si>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</si>
  <si>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</si>
  <si>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</si>
  <si>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</si>
  <si>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</si>
  <si>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</si>
  <si>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</si>
  <si>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</si>
  <si>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</si>
  <si>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</si>
  <si>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</si>
  <si>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</si>
  <si>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</si>
  <si>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</si>
  <si>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</si>
  <si>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</si>
  <si>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</si>
  <si>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</si>
  <si>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</si>
  <si>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</si>
  <si>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</si>
  <si>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</si>
  <si>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</si>
  <si>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</si>
  <si>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</si>
  <si>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</si>
  <si>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</si>
  <si>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</si>
  <si>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</si>
  <si>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</si>
  <si>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</si>
  <si>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</si>
  <si>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</si>
  <si>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</si>
  <si>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</si>
  <si>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</si>
  <si>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</si>
  <si>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</si>
  <si>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</si>
  <si>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</si>
  <si>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</si>
  <si>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</si>
  <si>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</si>
  <si>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</si>
  <si>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</si>
  <si>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</si>
  <si>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</si>
  <si>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</si>
  <si>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</si>
  <si>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</si>
  <si>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</si>
  <si>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</si>
  <si>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</si>
  <si>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</si>
  <si>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</si>
  <si>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</si>
  <si>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</si>
  <si>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</si>
  <si>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</si>
  <si>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</si>
  <si>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</si>
  <si>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</si>
  <si>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</si>
  <si>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</si>
  <si>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</si>
  <si>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</si>
  <si>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</si>
  <si>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</si>
  <si>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</si>
  <si>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</si>
  <si>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</si>
  <si>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</si>
  <si>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</si>
  <si>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</si>
  <si>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</si>
  <si>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</si>
  <si>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</si>
  <si>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</si>
  <si>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</si>
  <si>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</si>
  <si>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</si>
  <si>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</si>
  <si>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</si>
  <si>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</si>
  <si>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</si>
  <si>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</si>
  <si>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</si>
  <si>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</si>
  <si>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</si>
  <si>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</si>
  <si>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</si>
  <si>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</si>
  <si>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</si>
  <si>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</si>
  <si>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</si>
  <si>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</si>
  <si>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</si>
  <si>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</si>
  <si>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</si>
  <si>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</si>
  <si>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</si>
  <si>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</si>
  <si>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</si>
  <si>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</si>
  <si>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</si>
  <si>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</si>
  <si>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</si>
  <si>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</si>
  <si>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</si>
  <si>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</si>
  <si>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</si>
  <si>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</si>
  <si>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</si>
  <si>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</si>
  <si>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</si>
  <si>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</si>
  <si>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</si>
  <si>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</si>
  <si>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</si>
  <si>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</si>
  <si>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</si>
  <si>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</si>
  <si>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</si>
  <si>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</si>
  <si>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</si>
  <si>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</si>
  <si>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</si>
  <si>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</si>
  <si>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</si>
  <si>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</si>
  <si>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</si>
  <si>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</si>
  <si>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</si>
  <si>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</si>
  <si>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</si>
  <si>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</si>
  <si>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</si>
  <si>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</si>
  <si>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</si>
  <si>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</si>
  <si>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</si>
  <si>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</si>
  <si>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</si>
  <si>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</si>
  <si>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</si>
  <si>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</si>
  <si>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</si>
  <si>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</si>
  <si>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</si>
  <si>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</si>
  <si>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</si>
  <si>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</si>
  <si>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</si>
  <si>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</si>
  <si>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</si>
  <si>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</si>
  <si>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</si>
  <si>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</si>
  <si>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</si>
  <si>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</si>
  <si>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</si>
  <si>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</si>
  <si>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</si>
  <si>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</si>
  <si>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</si>
  <si>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</si>
  <si>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</si>
  <si>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</si>
  <si>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</si>
  <si>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</si>
  <si>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</si>
  <si>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</si>
  <si>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</si>
  <si>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</si>
  <si>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</si>
  <si>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</si>
  <si>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</si>
  <si>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</si>
  <si>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</si>
  <si>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</si>
  <si>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</si>
  <si>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</si>
  <si>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</si>
  <si>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</si>
  <si>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</si>
  <si>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</si>
  <si>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</si>
  <si>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</si>
  <si>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</si>
  <si>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</si>
  <si>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</si>
  <si>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</si>
  <si>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</si>
  <si>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</si>
  <si>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</si>
  <si>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</si>
  <si>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</si>
  <si>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</si>
  <si>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</si>
  <si>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</si>
  <si>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</si>
  <si>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</si>
  <si>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</si>
  <si>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</si>
  <si>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</si>
  <si>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</si>
  <si>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</si>
  <si>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</si>
  <si>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</si>
  <si>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</si>
  <si>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</si>
  <si>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</si>
  <si>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</si>
  <si>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</si>
  <si>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</si>
  <si>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</si>
  <si>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</si>
  <si>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</si>
  <si>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</si>
  <si>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</si>
  <si>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</si>
  <si>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</si>
  <si>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</si>
  <si>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</si>
  <si>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</si>
  <si>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</si>
  <si>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</si>
  <si>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</si>
  <si>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</si>
  <si>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</si>
  <si>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</si>
  <si>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</si>
  <si>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</si>
  <si>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</si>
  <si>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</si>
  <si>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</si>
  <si>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</si>
  <si>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</si>
  <si>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</si>
  <si>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</si>
  <si>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</si>
  <si>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</si>
  <si>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</si>
  <si>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</si>
  <si>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</si>
  <si>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</si>
  <si>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</si>
  <si>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</si>
  <si>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</si>
  <si>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</si>
  <si>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</si>
  <si>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</si>
  <si>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</si>
  <si>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</si>
  <si>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</si>
  <si>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</si>
  <si>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</si>
  <si>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</si>
  <si>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</si>
  <si>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</si>
  <si>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</si>
  <si>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</si>
  <si>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</si>
  <si>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</si>
  <si>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</si>
  <si>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</si>
  <si>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</si>
  <si>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</si>
  <si>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</si>
  <si>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</si>
  <si>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</si>
  <si>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</si>
  <si>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</si>
  <si>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</si>
  <si>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</si>
  <si>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</si>
  <si>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</si>
  <si>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</si>
  <si>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</si>
  <si>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</si>
  <si>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</si>
  <si>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</si>
  <si>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</si>
  <si>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</si>
  <si>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</si>
  <si>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</si>
  <si>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</si>
  <si>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</si>
  <si>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</si>
  <si>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</si>
  <si>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</si>
  <si>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</si>
  <si>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</si>
  <si>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</si>
  <si>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</si>
  <si>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</si>
  <si>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</si>
  <si>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</si>
  <si>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</si>
  <si>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</si>
  <si>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</si>
  <si>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</si>
  <si>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</si>
  <si>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</si>
  <si>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</si>
  <si>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</si>
  <si>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</si>
  <si>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</si>
  <si>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</si>
  <si>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</si>
  <si>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</si>
  <si>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</si>
  <si>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</si>
  <si>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</si>
  <si>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</si>
  <si>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</si>
  <si>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</si>
  <si>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</si>
  <si>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</si>
  <si>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</si>
  <si>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</si>
  <si>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</si>
  <si>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</si>
  <si>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</si>
  <si>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</si>
  <si>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</si>
  <si>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</si>
  <si>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</si>
  <si>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</si>
  <si>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</si>
  <si>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</si>
  <si>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</si>
  <si>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</si>
  <si>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</si>
  <si>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</si>
  <si>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</si>
  <si>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</si>
  <si>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</si>
  <si>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</si>
  <si>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</si>
  <si>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</si>
  <si>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</si>
  <si>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</si>
  <si>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</si>
  <si>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</si>
  <si>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</si>
  <si>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</si>
  <si>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</si>
  <si>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</si>
  <si>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</si>
  <si>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</si>
  <si>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</si>
  <si>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</si>
  <si>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</si>
  <si>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</si>
  <si>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</si>
  <si>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</si>
  <si>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</si>
  <si>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</si>
  <si>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</si>
  <si>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</si>
  <si>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</si>
  <si>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</si>
  <si>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</si>
  <si>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</si>
  <si>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</si>
  <si>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</si>
  <si>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</si>
  <si>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</si>
  <si>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</si>
  <si>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</si>
  <si>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</si>
  <si>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</si>
  <si>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</si>
  <si>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</si>
  <si>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</si>
  <si>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</si>
  <si>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</si>
  <si>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</si>
  <si>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</si>
  <si>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</si>
  <si>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</si>
  <si>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</si>
  <si>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</si>
  <si>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</si>
  <si>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</si>
  <si>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</si>
  <si>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</si>
  <si>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</si>
  <si>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</si>
  <si>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</si>
  <si>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</si>
  <si>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</si>
  <si>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</si>
  <si>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</si>
  <si>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</si>
  <si>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</si>
  <si>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</si>
  <si>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</si>
  <si>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</si>
  <si>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</si>
  <si>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</si>
  <si>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</si>
  <si>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</si>
  <si>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</si>
  <si>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</si>
  <si>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</si>
  <si>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</si>
  <si>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</si>
  <si>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</si>
  <si>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</si>
  <si>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</si>
  <si>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</si>
  <si>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</si>
  <si>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</si>
  <si>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</si>
  <si>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</si>
  <si>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</si>
  <si>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</si>
  <si>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</si>
  <si>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</si>
  <si>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</si>
  <si>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</si>
  <si>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</si>
  <si>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</si>
  <si>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</si>
  <si>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</si>
  <si>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</si>
  <si>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</si>
  <si>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</si>
  <si>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</si>
  <si>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</si>
  <si>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</si>
  <si>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</si>
  <si>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</si>
  <si>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</si>
  <si>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</si>
  <si>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</si>
  <si>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</si>
  <si>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</si>
  <si>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</si>
  <si>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</si>
  <si>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</si>
  <si>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</si>
  <si>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</si>
  <si>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</si>
  <si>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</si>
  <si>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</si>
  <si>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</si>
  <si>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</si>
  <si>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</si>
  <si>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</si>
  <si>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</si>
  <si>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</si>
  <si>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</si>
  <si>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</si>
  <si>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</si>
  <si>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</si>
  <si>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</si>
  <si>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</si>
  <si>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</si>
  <si>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</si>
  <si>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</si>
  <si>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</si>
  <si>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</si>
  <si>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</si>
  <si>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</si>
  <si>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</si>
  <si>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</si>
  <si>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</si>
  <si>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</si>
  <si>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</si>
  <si>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</si>
  <si>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</si>
  <si>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</si>
  <si>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</si>
  <si>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</si>
  <si>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</si>
  <si>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</si>
  <si>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</si>
  <si>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</si>
  <si>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</si>
  <si>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</si>
  <si>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</si>
  <si>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</si>
  <si>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</si>
  <si>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</si>
  <si>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</si>
  <si>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</si>
  <si>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</si>
  <si>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</si>
  <si>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</si>
  <si>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</si>
  <si>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</si>
  <si>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</si>
  <si>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</si>
  <si>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</si>
  <si>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</si>
  <si>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</si>
  <si>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</si>
  <si>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</si>
  <si>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</si>
  <si>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</si>
  <si>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</si>
  <si>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</si>
  <si>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</si>
  <si>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</si>
  <si>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</si>
  <si>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</si>
  <si>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</si>
  <si>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</si>
  <si>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</si>
  <si>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</si>
  <si>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</si>
  <si>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</si>
  <si>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</si>
  <si>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</si>
  <si>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</si>
  <si>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</si>
  <si>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</si>
  <si>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</si>
  <si>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</si>
  <si>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</si>
  <si>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</si>
  <si>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</si>
  <si>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</si>
  <si>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</si>
  <si>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</si>
  <si>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</si>
  <si>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</si>
  <si>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</si>
  <si>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</si>
  <si>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</si>
  <si>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</si>
  <si>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</si>
  <si>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</si>
  <si>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</si>
  <si>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</si>
  <si>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</si>
  <si>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</si>
  <si>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</si>
  <si>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</si>
  <si>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</si>
  <si>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</si>
  <si>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</si>
  <si>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</si>
  <si>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</si>
  <si>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</si>
  <si>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</si>
  <si>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</si>
  <si>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</si>
  <si>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</si>
  <si>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</si>
  <si>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</si>
  <si>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</si>
  <si>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</si>
  <si>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</si>
  <si>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</si>
  <si>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</si>
  <si>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</si>
  <si>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</si>
  <si>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</si>
  <si>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</si>
  <si>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</si>
  <si>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</si>
  <si>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</si>
  <si>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</si>
  <si>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</si>
  <si>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</si>
  <si>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</si>
  <si>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</si>
  <si>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</si>
  <si>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</si>
  <si>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</si>
  <si>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</si>
  <si>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</si>
  <si>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</si>
  <si>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</si>
  <si>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</si>
  <si>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</si>
  <si>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</si>
  <si>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</si>
  <si>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</si>
  <si>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</si>
  <si>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</si>
  <si>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</si>
  <si>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</si>
  <si>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</si>
  <si>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</si>
  <si>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</si>
  <si>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</si>
  <si>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</si>
  <si>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</si>
  <si>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</si>
  <si>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</si>
  <si>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</si>
  <si>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</si>
  <si>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</si>
  <si>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</si>
  <si>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</si>
  <si>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</si>
  <si>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</si>
  <si>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</si>
  <si>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</si>
  <si>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</si>
  <si>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</si>
  <si>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</si>
  <si>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</si>
  <si>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</si>
  <si>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</si>
  <si>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</si>
  <si>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</si>
  <si>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</si>
  <si>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</si>
  <si>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</si>
  <si>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</si>
  <si>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</si>
  <si>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</si>
  <si>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</si>
  <si>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</si>
  <si>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</si>
  <si>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</si>
  <si>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</si>
  <si>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</si>
  <si>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</si>
  <si>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</si>
  <si>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</si>
  <si>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</si>
  <si>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</si>
  <si>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</si>
  <si>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</si>
  <si>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</si>
  <si>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</si>
  <si>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</si>
  <si>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</si>
  <si>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</si>
  <si>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</si>
  <si>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</si>
  <si>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</si>
  <si>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</si>
  <si>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</si>
  <si>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</si>
  <si>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</si>
  <si>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</si>
  <si>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</si>
  <si>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</si>
  <si>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</si>
  <si>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</si>
  <si>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</si>
  <si>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</si>
  <si>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</si>
  <si>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</si>
  <si>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</si>
  <si>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</si>
  <si>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</si>
  <si>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</si>
  <si>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</si>
  <si>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</si>
  <si>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</si>
  <si>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</si>
  <si>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</si>
  <si>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</si>
  <si>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</si>
  <si>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</si>
  <si>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</si>
  <si>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</si>
  <si>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</si>
  <si>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</si>
  <si>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</si>
  <si>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</si>
  <si>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</si>
  <si>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</si>
  <si>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</si>
  <si>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</si>
  <si>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</si>
  <si>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</si>
  <si>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</si>
  <si>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</si>
  <si>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</si>
  <si>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</si>
  <si>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</si>
  <si>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</si>
  <si>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</si>
  <si>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</si>
  <si>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</si>
  <si>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</si>
  <si>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</si>
  <si>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</si>
  <si>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</si>
  <si>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</si>
  <si>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</si>
  <si>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</si>
  <si>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</si>
  <si>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</si>
  <si>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</si>
  <si>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</si>
  <si>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</si>
  <si>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</si>
  <si>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</si>
  <si>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</si>
  <si>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</si>
  <si>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</si>
  <si>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</si>
  <si>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</si>
  <si>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</si>
  <si>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</si>
  <si>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</si>
  <si>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</si>
  <si>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</si>
  <si>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</si>
  <si>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</si>
  <si>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</si>
  <si>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</si>
  <si>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</si>
  <si>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</si>
  <si>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</si>
  <si>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</si>
  <si>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</si>
  <si>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</si>
  <si>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</si>
  <si>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</si>
  <si>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</si>
  <si>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</si>
  <si>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</si>
  <si>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</si>
  <si>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</si>
  <si>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</si>
  <si>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</si>
  <si>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</si>
  <si>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</si>
  <si>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</si>
  <si>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</si>
  <si>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</si>
  <si>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</si>
  <si>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</si>
  <si>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</si>
  <si>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</si>
  <si>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</si>
  <si>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</si>
  <si>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</si>
  <si>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</si>
  <si>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</si>
  <si>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</si>
  <si>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</si>
  <si>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</si>
  <si>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</si>
  <si>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</si>
  <si>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</si>
  <si>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</si>
  <si>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</si>
  <si>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</si>
  <si>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</si>
  <si>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</si>
  <si>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</si>
  <si>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</si>
  <si>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</si>
  <si>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</si>
  <si>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</si>
  <si>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</si>
  <si>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</si>
  <si>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</si>
  <si>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</si>
  <si>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</si>
  <si>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</si>
  <si>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</si>
  <si>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</si>
  <si>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</si>
  <si>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</si>
  <si>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</si>
  <si>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</si>
  <si>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</si>
  <si>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</si>
  <si>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</si>
  <si>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</si>
  <si>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</si>
  <si>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</si>
  <si>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</si>
  <si>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</si>
  <si>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</si>
  <si>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</si>
  <si>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</si>
  <si>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</si>
  <si>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</si>
  <si>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</si>
  <si>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</si>
  <si>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</si>
  <si>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</si>
  <si>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</si>
  <si>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</si>
  <si>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</si>
  <si>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</si>
  <si>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</si>
  <si>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</si>
  <si>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</si>
  <si>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</si>
  <si>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</si>
  <si>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</si>
  <si>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</si>
  <si>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</si>
  <si>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</si>
  <si>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</si>
  <si>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</si>
  <si>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</si>
  <si>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</si>
  <si>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</si>
  <si>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</si>
  <si>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</si>
  <si>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</si>
  <si>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</si>
  <si>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</si>
  <si>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</si>
  <si>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</si>
  <si>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</si>
  <si>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</si>
  <si>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</si>
  <si>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</si>
  <si>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</si>
  <si>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</si>
  <si>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</si>
  <si>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</si>
  <si>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</si>
  <si>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</si>
  <si>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</si>
  <si>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</si>
  <si>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</si>
  <si>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</si>
  <si>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</si>
  <si>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</si>
  <si>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</si>
  <si>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</si>
  <si>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</si>
  <si>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</si>
  <si>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</si>
  <si>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</si>
  <si>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</si>
  <si>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</si>
  <si>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</si>
  <si>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</si>
  <si>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</si>
  <si>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</si>
  <si>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</si>
  <si>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</si>
  <si>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</si>
  <si>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</si>
  <si>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</si>
  <si>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</si>
  <si>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</si>
  <si>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</si>
  <si>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</si>
  <si>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</si>
  <si>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</si>
  <si>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</si>
  <si>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</si>
  <si>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</si>
  <si>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</si>
  <si>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</si>
  <si>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</si>
  <si>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</si>
  <si>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</si>
  <si>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</si>
  <si>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</si>
  <si>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</si>
  <si>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</si>
  <si>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</si>
  <si>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</si>
  <si>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</si>
  <si>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</si>
  <si>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</si>
  <si>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</si>
  <si>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</si>
  <si>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</si>
  <si>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</si>
  <si>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</si>
  <si>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</si>
  <si>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</si>
  <si>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</si>
  <si>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</si>
  <si>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</si>
  <si>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</si>
  <si>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</si>
  <si>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</si>
  <si>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</si>
  <si>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</si>
  <si>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</si>
  <si>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</si>
  <si>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</si>
  <si>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</si>
  <si>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</si>
  <si>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</si>
  <si>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</si>
  <si>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</si>
  <si>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</si>
  <si>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</si>
  <si>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</si>
  <si>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</si>
  <si>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</si>
  <si>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</si>
  <si>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</si>
  <si>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</si>
  <si>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</si>
  <si>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</si>
  <si>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</si>
  <si>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</si>
  <si>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</si>
  <si>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</si>
  <si>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</si>
  <si>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</si>
  <si>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</si>
  <si>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</si>
  <si>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</si>
  <si>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</si>
  <si>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</si>
  <si>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</si>
  <si>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</si>
  <si>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</si>
  <si>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</si>
  <si>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</si>
  <si>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</si>
  <si>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</si>
  <si>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</si>
  <si>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</si>
  <si>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</si>
  <si>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</si>
  <si>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</si>
  <si>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</si>
  <si>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</si>
  <si>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</si>
  <si>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</si>
  <si>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</si>
  <si>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</si>
  <si>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</si>
  <si>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</si>
  <si>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</si>
  <si>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</si>
  <si>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</si>
  <si>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</si>
  <si>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</si>
  <si>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</si>
  <si>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</si>
  <si>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</si>
  <si>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</si>
  <si>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</si>
  <si>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</si>
  <si>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</si>
  <si>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</si>
  <si>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</si>
  <si>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</si>
  <si>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</si>
  <si>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</si>
  <si>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</si>
  <si>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</si>
  <si>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</si>
  <si>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</si>
  <si>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</si>
  <si>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</si>
  <si>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</si>
  <si>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</si>
  <si>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</si>
  <si>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</si>
  <si>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</si>
  <si>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</si>
  <si>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</si>
  <si>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</si>
  <si>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</si>
  <si>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</si>
  <si>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</si>
  <si>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</si>
  <si>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</si>
  <si>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</si>
  <si>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</si>
  <si>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</si>
  <si>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</si>
  <si>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</si>
  <si>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</si>
  <si>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</si>
  <si>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</si>
  <si>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</si>
  <si>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</si>
  <si>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</si>
  <si>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</si>
  <si>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</si>
  <si>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</si>
  <si>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</si>
  <si>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</si>
  <si>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</si>
  <si>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</si>
  <si>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</si>
  <si>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</si>
  <si>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</si>
  <si>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</si>
  <si>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</si>
  <si>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</si>
  <si>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</si>
  <si>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</si>
  <si>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</si>
  <si>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</si>
  <si>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</si>
  <si>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</si>
  <si>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</si>
  <si>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</si>
  <si>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</si>
  <si>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</si>
  <si>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</si>
  <si>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</si>
  <si>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</si>
  <si>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</si>
  <si>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</si>
  <si>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</si>
  <si>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</si>
  <si>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</si>
  <si>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</si>
  <si>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</si>
  <si>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</si>
  <si>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</si>
  <si>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</si>
  <si>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</si>
  <si>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</si>
  <si>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</si>
  <si>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</si>
  <si>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</si>
  <si>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</si>
  <si>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</si>
  <si>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</si>
  <si>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</si>
  <si>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</si>
  <si>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</si>
  <si>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</si>
  <si>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</si>
  <si>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</si>
  <si>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</si>
  <si>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</si>
  <si>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</si>
  <si>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</si>
  <si>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</si>
  <si>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</si>
  <si>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</si>
  <si>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</si>
  <si>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</si>
  <si>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</si>
  <si>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</si>
  <si>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</si>
  <si>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</si>
  <si>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</si>
  <si>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</si>
  <si>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</si>
  <si>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</si>
  <si>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</si>
  <si>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</si>
  <si>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</si>
  <si>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</si>
  <si>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</si>
  <si>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</si>
  <si>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</si>
  <si>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</si>
  <si>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</si>
  <si>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</si>
  <si>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</si>
  <si>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</si>
  <si>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</si>
  <si>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</si>
  <si>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</si>
  <si>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</si>
  <si>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</si>
  <si>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</si>
  <si>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</si>
  <si>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</si>
  <si>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</si>
  <si>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</si>
  <si>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</si>
  <si>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</si>
  <si>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</si>
  <si>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</si>
  <si>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</si>
  <si>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</si>
  <si>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</si>
  <si>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</si>
  <si>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</si>
  <si>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</si>
  <si>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</si>
  <si>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</si>
  <si>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</si>
  <si>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</si>
  <si>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</si>
  <si>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</si>
  <si>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</si>
  <si>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</si>
  <si>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</si>
  <si>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</si>
  <si>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</si>
  <si>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</si>
  <si>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</si>
  <si>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</si>
  <si>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</si>
  <si>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</si>
  <si>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</si>
  <si>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</si>
  <si>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</si>
  <si>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</si>
  <si>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</si>
  <si>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</si>
  <si>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</si>
  <si>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</si>
  <si>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</si>
  <si>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</si>
  <si>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</si>
  <si>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</si>
  <si>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</si>
  <si>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</si>
  <si>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</si>
  <si>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</si>
  <si>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</si>
  <si>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</si>
  <si>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</si>
  <si>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</si>
  <si>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</si>
  <si>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</si>
  <si>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</si>
  <si>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</si>
  <si>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</si>
  <si>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</si>
  <si>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</si>
  <si>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</si>
  <si>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</si>
  <si>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</si>
  <si>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</si>
  <si>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</si>
  <si>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</si>
  <si>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</si>
  <si>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</si>
  <si>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</si>
  <si>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</si>
  <si>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</si>
  <si>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</si>
  <si>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</si>
  <si>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</si>
  <si>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</si>
  <si>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</si>
  <si>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</si>
  <si>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</si>
  <si>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</si>
  <si>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</si>
  <si>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</si>
  <si>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</si>
  <si>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</si>
  <si>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</si>
  <si>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</si>
  <si>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</si>
  <si>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</si>
  <si>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</si>
  <si>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</si>
  <si>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</si>
  <si>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</si>
  <si>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</si>
  <si>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</si>
  <si>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</si>
  <si>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</si>
  <si>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</si>
  <si>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</si>
  <si>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</si>
  <si>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</si>
  <si>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</si>
  <si>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</si>
  <si>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</si>
  <si>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</si>
  <si>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</si>
  <si>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</si>
  <si>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</si>
  <si>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</si>
  <si>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</si>
  <si>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</si>
  <si>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</si>
  <si>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</si>
  <si>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</si>
  <si>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</si>
  <si>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</si>
  <si>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</si>
  <si>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</si>
  <si>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</si>
  <si>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</si>
  <si>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</si>
  <si>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</si>
  <si>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</si>
  <si>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</si>
  <si>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</si>
  <si>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</si>
  <si>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</si>
  <si>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</si>
  <si>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</si>
  <si>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</si>
  <si>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</si>
  <si>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</si>
  <si>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</si>
  <si>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</si>
  <si>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</si>
  <si>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</si>
  <si>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</si>
  <si>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</si>
  <si>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</si>
  <si>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</si>
  <si>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</si>
  <si>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</si>
  <si>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</si>
  <si>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</si>
  <si>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</si>
  <si>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</si>
  <si>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</si>
  <si>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</si>
  <si>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</si>
  <si>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</si>
  <si>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</si>
  <si>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</si>
  <si>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</si>
  <si>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</si>
  <si>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</si>
  <si>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</si>
  <si>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</si>
  <si>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</si>
  <si>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</si>
  <si>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</si>
  <si>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</si>
  <si>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</si>
  <si>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</si>
  <si>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</si>
  <si>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</si>
  <si>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</si>
  <si>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</si>
  <si>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</si>
  <si>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</si>
  <si>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</si>
  <si>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</si>
  <si>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</si>
  <si>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</si>
  <si>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</si>
  <si>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</si>
  <si>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</si>
  <si>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</si>
  <si>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</si>
  <si>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</si>
  <si>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</si>
  <si>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</si>
  <si>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</si>
  <si>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</si>
  <si>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</si>
  <si>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</si>
  <si>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</si>
  <si>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</si>
  <si>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</si>
  <si>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</si>
  <si>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</si>
  <si>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</si>
  <si>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</si>
  <si>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</si>
  <si>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</si>
  <si>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</si>
  <si>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</si>
  <si>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</si>
  <si>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</si>
  <si>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</si>
  <si>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</si>
  <si>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</si>
  <si>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</si>
  <si>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</si>
  <si>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</si>
  <si>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</si>
  <si>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</si>
  <si>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</si>
  <si>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</si>
  <si>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</si>
  <si>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</si>
  <si>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</si>
  <si>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</si>
  <si>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</si>
  <si>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</si>
  <si>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</si>
  <si>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</si>
  <si>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</si>
  <si>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</si>
  <si>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</si>
  <si>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</si>
  <si>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</si>
  <si>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</si>
  <si>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</si>
  <si>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</si>
  <si>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</si>
  <si>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</si>
  <si>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</si>
  <si>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</si>
  <si>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</si>
  <si>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</si>
  <si>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</si>
  <si>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</si>
  <si>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</si>
  <si>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</si>
  <si>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</si>
  <si>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</si>
  <si>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</si>
  <si>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</si>
  <si>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</si>
  <si>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</si>
  <si>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</si>
  <si>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</si>
  <si>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</si>
  <si>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</si>
  <si>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</si>
  <si>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</si>
  <si>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</si>
  <si>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</si>
  <si>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</si>
  <si>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</si>
  <si>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</si>
  <si>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</si>
  <si>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</si>
  <si>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</si>
  <si>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</si>
  <si>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</si>
  <si>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</si>
  <si>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</si>
  <si>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</si>
  <si>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</si>
  <si>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</si>
  <si>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</si>
  <si>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</si>
  <si>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</si>
  <si>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</si>
  <si>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</si>
  <si>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</si>
  <si>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</si>
  <si>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</si>
  <si>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</si>
  <si>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</si>
  <si>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</si>
  <si>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</si>
  <si>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</si>
  <si>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</si>
  <si>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</si>
  <si>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</si>
  <si>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</si>
  <si>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</si>
  <si>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</si>
  <si>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</si>
  <si>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</si>
  <si>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</si>
  <si>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</si>
  <si>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</si>
  <si>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</si>
  <si>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</si>
  <si>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</si>
  <si>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</si>
  <si>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</si>
  <si>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</si>
  <si>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</si>
  <si>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</si>
  <si>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</si>
  <si>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</si>
  <si>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</si>
  <si>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</si>
  <si>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</si>
  <si>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</si>
  <si>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</si>
  <si>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</si>
  <si>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</si>
  <si>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</si>
  <si>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</si>
  <si>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</si>
  <si>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</si>
  <si>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</si>
  <si>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</si>
  <si>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</si>
  <si>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</si>
  <si>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</si>
  <si>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</si>
  <si>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</si>
  <si>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</si>
  <si>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</si>
  <si>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</si>
  <si>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</si>
  <si>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</si>
  <si>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</si>
  <si>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</si>
  <si>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</si>
  <si>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</si>
  <si>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</si>
  <si>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</si>
  <si>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</si>
  <si>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</si>
  <si>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</si>
  <si>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</si>
  <si>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</si>
  <si>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</si>
  <si>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</si>
  <si>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</si>
  <si>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</si>
  <si>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</si>
  <si>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</si>
  <si>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</si>
  <si>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</si>
  <si>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</si>
  <si>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</si>
  <si>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</si>
  <si>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</si>
  <si>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</si>
  <si>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</si>
  <si>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</si>
  <si>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</si>
  <si>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</si>
  <si>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</si>
  <si>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</si>
  <si>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</si>
  <si>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</si>
  <si>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</si>
  <si>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</si>
  <si>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</si>
  <si>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</si>
  <si>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</si>
  <si>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</si>
  <si>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</si>
  <si>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</si>
  <si>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</si>
  <si>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</si>
  <si>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</si>
  <si>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</si>
  <si>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</si>
  <si>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</si>
  <si>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</si>
  <si>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</si>
  <si>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</si>
  <si>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</si>
  <si>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</si>
  <si>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</si>
  <si>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</si>
  <si>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</si>
  <si>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</si>
  <si>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</si>
  <si>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</si>
  <si>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</si>
  <si>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</si>
  <si>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</si>
  <si>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</si>
  <si>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</si>
  <si>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</si>
  <si>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</si>
  <si>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</si>
  <si>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</si>
  <si>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</si>
  <si>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</si>
  <si>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</si>
  <si>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</si>
  <si>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</si>
  <si>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</si>
  <si>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</si>
  <si>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</si>
  <si>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</si>
  <si>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</si>
  <si>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</si>
  <si>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</si>
  <si>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</si>
  <si>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</si>
  <si>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</si>
  <si>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</si>
  <si>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</si>
  <si>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</si>
  <si>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</si>
  <si>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</si>
  <si>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</si>
  <si>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</si>
  <si>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</si>
  <si>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</si>
  <si>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</si>
  <si>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</si>
  <si>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</si>
  <si>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</si>
  <si>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</si>
  <si>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</si>
  <si>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</si>
  <si>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</si>
  <si>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</si>
  <si>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</si>
  <si>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</si>
  <si>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</si>
  <si>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</si>
  <si>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</si>
  <si>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</si>
  <si>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</si>
  <si>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</si>
  <si>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</si>
  <si>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</si>
  <si>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</si>
  <si>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</si>
  <si>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</si>
  <si>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</si>
  <si>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</si>
  <si>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</si>
  <si>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</si>
  <si>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</si>
  <si>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</si>
  <si>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</si>
  <si>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</si>
  <si>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</si>
  <si>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</si>
  <si>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</si>
  <si>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</si>
  <si>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</si>
  <si>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</si>
  <si>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</si>
  <si>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</si>
  <si>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</si>
  <si>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</si>
  <si>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</si>
  <si>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</si>
  <si>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</si>
  <si>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</si>
  <si>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</si>
  <si>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</si>
  <si>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</si>
  <si>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</si>
  <si>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</si>
  <si>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</si>
  <si>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</si>
  <si>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</si>
  <si>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</si>
  <si>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</si>
  <si>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</si>
  <si>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</si>
  <si>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</si>
  <si>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</si>
  <si>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</si>
  <si>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</si>
  <si>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</si>
  <si>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</si>
  <si>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</si>
  <si>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</si>
  <si>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</si>
  <si>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</si>
  <si>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</si>
  <si>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</si>
  <si>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</si>
  <si>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</si>
  <si>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</si>
  <si>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</si>
  <si>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</si>
  <si>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</si>
  <si>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</si>
  <si>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</si>
  <si>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</si>
  <si>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</si>
  <si>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</si>
  <si>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</si>
  <si>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</si>
  <si>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</si>
  <si>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</si>
  <si>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</si>
  <si>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</si>
  <si>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</si>
  <si>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</si>
  <si>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</si>
  <si>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</si>
  <si>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</si>
  <si>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</si>
  <si>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</si>
  <si>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</si>
  <si>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</si>
  <si>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</si>
  <si>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</si>
  <si>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</si>
  <si>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</si>
  <si>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</si>
  <si>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</si>
  <si>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</si>
  <si>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</si>
  <si>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</si>
  <si>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</si>
  <si>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</si>
  <si>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</si>
  <si>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</si>
  <si>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</si>
  <si>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</si>
  <si>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</si>
  <si>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</si>
  <si>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</si>
  <si>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</si>
  <si>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</si>
  <si>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</si>
  <si>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</si>
  <si>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</si>
  <si>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</si>
  <si>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</si>
  <si>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</si>
  <si>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</si>
  <si>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</si>
  <si>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</si>
  <si>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</si>
  <si>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</si>
  <si>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</si>
  <si>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</si>
  <si>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</si>
  <si>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</si>
  <si>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</si>
  <si>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</si>
  <si>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</si>
  <si>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</si>
  <si>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</si>
  <si>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</si>
  <si>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</si>
  <si>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</si>
  <si>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</si>
  <si>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</si>
  <si>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</si>
  <si>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</si>
  <si>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</si>
  <si>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</si>
  <si>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</si>
  <si>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</si>
  <si>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</si>
  <si>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</si>
  <si>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</si>
  <si>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</si>
  <si>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</si>
  <si>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</si>
  <si>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</si>
  <si>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</si>
  <si>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</si>
  <si>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</si>
  <si>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</si>
  <si>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</si>
  <si>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</si>
  <si>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</si>
  <si>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</si>
  <si>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</si>
  <si>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</si>
  <si>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</si>
  <si>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</si>
  <si>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</si>
  <si>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</si>
  <si>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</si>
  <si>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</si>
  <si>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</si>
  <si>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</si>
  <si>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</si>
  <si>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</si>
  <si>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</si>
  <si>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</si>
  <si>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</si>
  <si>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</si>
  <si>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</si>
  <si>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</si>
  <si>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</si>
  <si>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</si>
  <si>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</si>
  <si>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</si>
  <si>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</si>
  <si>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</si>
  <si>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</si>
  <si>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</si>
  <si>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</si>
  <si>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</si>
  <si>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</si>
  <si>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</si>
  <si>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</si>
  <si>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</si>
  <si>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</si>
  <si>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</si>
  <si>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</si>
  <si>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</si>
  <si>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</si>
  <si>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</si>
  <si>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</si>
  <si>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</si>
  <si>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</si>
  <si>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</si>
  <si>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</si>
  <si>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</si>
  <si>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</si>
  <si>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</si>
  <si>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</si>
  <si>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</si>
  <si>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</si>
  <si>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</si>
  <si>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</si>
  <si>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</si>
  <si>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</si>
  <si>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</si>
  <si>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</si>
  <si>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</si>
  <si>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</si>
  <si>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</si>
  <si>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</si>
  <si>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</si>
  <si>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</si>
  <si>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</si>
  <si>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</si>
  <si>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</si>
  <si>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</si>
  <si>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</si>
  <si>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</si>
  <si>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</si>
  <si>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</si>
  <si>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</si>
  <si>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</si>
  <si>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</si>
  <si>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</si>
  <si>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</si>
  <si>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</si>
  <si>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</si>
  <si>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</si>
  <si>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</si>
  <si>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</si>
  <si>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</si>
  <si>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</si>
  <si>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</si>
  <si>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</si>
  <si>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</si>
  <si>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</si>
  <si>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</si>
  <si>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</si>
  <si>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</si>
  <si>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</si>
  <si>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</si>
  <si>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</si>
  <si>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</si>
  <si>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</si>
  <si>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</si>
  <si>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</si>
  <si>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</si>
  <si>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</si>
  <si>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</si>
  <si>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</si>
  <si>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</si>
  <si>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</si>
  <si>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</si>
  <si>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</si>
  <si>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</si>
  <si>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</si>
  <si>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</si>
  <si>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</si>
  <si>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</si>
  <si>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</si>
  <si>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</si>
  <si>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</si>
  <si>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</si>
  <si>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</si>
  <si>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</si>
  <si>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</si>
  <si>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</si>
  <si>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</si>
  <si>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</si>
  <si>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</si>
  <si>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</si>
  <si>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</si>
  <si>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</si>
  <si>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</si>
  <si>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</si>
  <si>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</si>
  <si>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</si>
  <si>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</si>
  <si>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</si>
  <si>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</si>
  <si>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</si>
  <si>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</si>
  <si>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</si>
  <si>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</si>
  <si>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</si>
  <si>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</si>
  <si>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</si>
  <si>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</si>
  <si>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</si>
  <si>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</si>
  <si>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</si>
  <si>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</si>
  <si>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</si>
  <si>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</si>
  <si>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</si>
  <si>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</si>
  <si>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</si>
  <si>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</si>
  <si>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</si>
  <si>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</si>
  <si>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</si>
  <si>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</si>
  <si>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</si>
  <si>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</si>
  <si>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</si>
  <si>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</si>
  <si>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</si>
  <si>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</si>
  <si>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</si>
  <si>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</si>
  <si>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</si>
  <si>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</si>
  <si>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</si>
  <si>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</si>
  <si>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</si>
  <si>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</si>
  <si>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</si>
  <si>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</si>
  <si>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</si>
  <si>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</si>
  <si>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</si>
  <si>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</si>
  <si>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</si>
  <si>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</si>
  <si>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</si>
  <si>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</si>
  <si>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</si>
  <si>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</si>
  <si>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</si>
  <si>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</si>
  <si>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</si>
  <si>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</si>
  <si>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</si>
  <si>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</si>
  <si>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</si>
  <si>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</si>
  <si>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</si>
  <si>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</si>
  <si>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</si>
  <si>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</si>
  <si>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</si>
  <si>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</si>
  <si>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</si>
  <si>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</si>
  <si>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</si>
  <si>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</si>
  <si>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</si>
  <si>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</si>
  <si>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</si>
  <si>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</si>
  <si>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</si>
  <si>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</si>
  <si>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</si>
  <si>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</si>
  <si>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</si>
  <si>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</si>
  <si>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</si>
  <si>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</si>
  <si>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</si>
  <si>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</si>
  <si>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</si>
  <si>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</si>
  <si>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</si>
  <si>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</si>
  <si>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</si>
  <si>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</si>
  <si>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</si>
  <si>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</si>
  <si>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</si>
  <si>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</si>
  <si>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</si>
  <si>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</si>
  <si>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</si>
  <si>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</si>
  <si>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</si>
  <si>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</si>
  <si>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</si>
  <si>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</si>
  <si>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</si>
  <si>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</si>
  <si>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</si>
  <si>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</si>
  <si>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</si>
  <si>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</si>
  <si>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</si>
  <si>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</si>
  <si>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</si>
  <si>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</si>
  <si>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</si>
  <si>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</si>
  <si>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</si>
  <si>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</si>
  <si>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</si>
  <si>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</si>
  <si>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</si>
  <si>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</si>
  <si>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</si>
  <si>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</si>
  <si>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</si>
  <si>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</si>
  <si>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</si>
  <si>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</si>
  <si>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</si>
  <si>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</si>
  <si>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</si>
  <si>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</si>
  <si>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</si>
  <si>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</si>
  <si>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</si>
  <si>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</si>
  <si>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</si>
  <si>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</si>
  <si>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</si>
  <si>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</si>
  <si>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</si>
  <si>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</si>
  <si>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</si>
  <si>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</si>
  <si>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</si>
  <si>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</si>
  <si>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</si>
  <si>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</si>
  <si>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</si>
  <si>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</si>
  <si>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</si>
  <si>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</si>
  <si>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</si>
  <si>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</si>
  <si>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</si>
  <si>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</si>
  <si>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</si>
  <si>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</si>
  <si>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</si>
  <si>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</si>
  <si>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</si>
  <si>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</si>
  <si>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</si>
  <si>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</si>
  <si>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</si>
  <si>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</si>
  <si>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</si>
  <si>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</si>
  <si>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</si>
  <si>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</si>
  <si>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</si>
  <si>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</si>
  <si>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</si>
  <si>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</si>
  <si>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</si>
  <si>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</si>
  <si>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</si>
  <si>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</si>
  <si>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</si>
  <si>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</si>
  <si>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</si>
  <si>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</si>
  <si>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</si>
  <si>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</si>
  <si>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</si>
  <si>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</si>
  <si>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</si>
  <si>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</si>
  <si>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</si>
  <si>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</si>
  <si>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</si>
  <si>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</si>
  <si>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</si>
  <si>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</si>
  <si>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</si>
  <si>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</si>
  <si>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</si>
  <si>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</si>
  <si>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</si>
  <si>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</si>
  <si>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</si>
  <si>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</si>
  <si>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</si>
  <si>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</si>
  <si>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</si>
  <si>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</si>
  <si>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</si>
  <si>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</si>
  <si>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</si>
  <si>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</si>
  <si>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</si>
  <si>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</si>
  <si>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</si>
  <si>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</si>
  <si>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</si>
  <si>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</si>
  <si>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</si>
  <si>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</si>
  <si>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</si>
  <si>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</si>
  <si>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</si>
  <si>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</si>
  <si>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</si>
  <si>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</si>
  <si>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</si>
  <si>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</si>
  <si>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</si>
  <si>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</si>
  <si>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</si>
  <si>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</si>
  <si>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</si>
  <si>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</si>
  <si>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</si>
  <si>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</si>
  <si>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</si>
  <si>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</si>
  <si>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</si>
  <si>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</si>
  <si>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</si>
  <si>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</si>
  <si>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</si>
  <si>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</si>
  <si>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</si>
  <si>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</si>
  <si>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</si>
  <si>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</si>
  <si>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</si>
  <si>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</si>
  <si>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</si>
  <si>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</si>
  <si>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</si>
  <si>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</si>
  <si>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</si>
  <si>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</si>
  <si>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</si>
  <si>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</si>
  <si>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</si>
  <si>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</si>
  <si>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</si>
  <si>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</si>
  <si>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</si>
  <si>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</si>
  <si>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</si>
  <si>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</si>
  <si>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</si>
  <si>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</si>
  <si>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</si>
  <si>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</si>
  <si>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</si>
  <si>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</si>
  <si>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</si>
  <si>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</si>
  <si>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</si>
  <si>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</si>
  <si>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</si>
  <si>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</si>
  <si>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</si>
  <si>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</si>
  <si>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</si>
  <si>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</si>
  <si>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</si>
  <si>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</si>
  <si>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</si>
  <si>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</si>
  <si>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</si>
  <si>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</si>
  <si>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</si>
  <si>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</si>
  <si>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</si>
  <si>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</si>
  <si>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</si>
  <si>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</si>
  <si>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</si>
  <si>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</si>
  <si>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</si>
  <si>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</si>
  <si>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</si>
  <si>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</si>
  <si>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</si>
  <si>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</si>
  <si>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</si>
  <si>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</si>
  <si>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</si>
  <si>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</si>
  <si>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</si>
  <si>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</si>
  <si>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</si>
  <si>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</si>
  <si>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</si>
  <si>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</si>
  <si>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</si>
  <si>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</si>
  <si>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</si>
  <si>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</si>
  <si>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</si>
  <si>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</si>
  <si>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</si>
  <si>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</si>
  <si>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</si>
  <si>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</si>
  <si>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</si>
  <si>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</si>
  <si>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</si>
  <si>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</si>
  <si>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</si>
  <si>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</si>
  <si>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</si>
  <si>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</si>
  <si>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</si>
  <si>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</si>
  <si>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</si>
  <si>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</si>
  <si>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</si>
  <si>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</si>
  <si>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</si>
  <si>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</si>
  <si>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</si>
  <si>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</si>
  <si>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</si>
  <si>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</si>
  <si>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</si>
  <si>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</si>
  <si>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</si>
  <si>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</si>
  <si>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</si>
  <si>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</si>
  <si>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</si>
  <si>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</si>
  <si>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</si>
  <si>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</si>
  <si>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</si>
  <si>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</si>
  <si>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</si>
  <si>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</si>
  <si>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</si>
  <si>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</si>
  <si>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</si>
  <si>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</si>
  <si>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</si>
  <si>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</si>
  <si>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</si>
  <si>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</si>
  <si>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</si>
  <si>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</si>
  <si>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</si>
  <si>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</si>
  <si>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</si>
  <si>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</si>
  <si>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</si>
  <si>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</si>
  <si>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</si>
  <si>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</si>
  <si>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</si>
  <si>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</si>
  <si>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</si>
  <si>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</si>
  <si>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</si>
  <si>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</si>
  <si>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</si>
  <si>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</si>
  <si>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</si>
  <si>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</si>
  <si>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</si>
  <si>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</si>
  <si>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</si>
  <si>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</si>
  <si>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</si>
  <si>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</si>
  <si>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</si>
  <si>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</si>
  <si>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</si>
  <si>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</si>
  <si>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</si>
  <si>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</si>
  <si>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</si>
  <si>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</si>
  <si>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</si>
  <si>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</si>
  <si>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</si>
  <si>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</si>
  <si>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</si>
  <si>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</si>
  <si>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</si>
  <si>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</si>
  <si>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</si>
  <si>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</si>
  <si>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</si>
  <si>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</si>
  <si>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</si>
  <si>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</si>
  <si>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</si>
  <si>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</si>
  <si>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</si>
  <si>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</si>
  <si>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</si>
  <si>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</si>
  <si>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</si>
  <si>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</si>
  <si>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</si>
  <si>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</si>
  <si>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</si>
  <si>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</si>
  <si>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</si>
  <si>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</si>
  <si>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</si>
  <si>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</si>
  <si>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</si>
  <si>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</si>
  <si>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</si>
  <si>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</si>
  <si>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</si>
  <si>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</si>
  <si>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</si>
  <si>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</si>
  <si>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</si>
  <si>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</si>
  <si>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</si>
  <si>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</si>
  <si>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</si>
  <si>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</si>
  <si>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</si>
  <si>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</si>
  <si>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</si>
  <si>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</si>
  <si>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</si>
  <si>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</si>
  <si>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</si>
  <si>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</si>
  <si>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</si>
  <si>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</si>
  <si>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</si>
  <si>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</si>
  <si>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</si>
  <si>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</si>
  <si>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</si>
  <si>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</si>
  <si>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</si>
  <si>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</si>
  <si>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</si>
  <si>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</si>
  <si>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</si>
  <si>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</si>
  <si>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</si>
  <si>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</si>
  <si>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</si>
  <si>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</si>
  <si>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</si>
  <si>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</si>
  <si>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</si>
  <si>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</si>
  <si>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</si>
  <si>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</si>
  <si>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</si>
  <si>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</si>
  <si>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</si>
  <si>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</si>
  <si>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</si>
  <si>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</si>
  <si>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</si>
  <si>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</si>
  <si>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</si>
  <si>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</si>
  <si>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</si>
  <si>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</si>
  <si>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</si>
  <si>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</si>
  <si>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</si>
  <si>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</si>
  <si>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</si>
  <si>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</si>
  <si>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</si>
  <si>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</si>
  <si>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</si>
  <si>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</si>
  <si>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</si>
  <si>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</si>
  <si>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</si>
  <si>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</si>
  <si>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</si>
  <si>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</si>
  <si>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</si>
  <si>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</si>
  <si>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</si>
  <si>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</si>
  <si>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</si>
  <si>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</si>
  <si>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</si>
  <si>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</si>
  <si>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</si>
  <si>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</si>
  <si>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</si>
  <si>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</si>
  <si>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</si>
  <si>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</si>
  <si>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</si>
  <si>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</si>
  <si>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</si>
  <si>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</si>
  <si>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</si>
  <si>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</si>
  <si>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</si>
  <si>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</si>
  <si>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</si>
  <si>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</si>
  <si>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</si>
  <si>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</si>
  <si>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</si>
  <si>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</si>
  <si>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</si>
  <si>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</si>
  <si>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</si>
  <si>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</si>
  <si>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</si>
  <si>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</si>
  <si>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</si>
  <si>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</si>
  <si>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</si>
  <si>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</si>
  <si>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</si>
  <si>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</si>
  <si>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</si>
  <si>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</si>
  <si>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</si>
  <si>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</si>
  <si>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</si>
  <si>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</si>
  <si>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</si>
  <si>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</si>
  <si>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</si>
  <si>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</si>
  <si>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</si>
  <si>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</si>
  <si>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</si>
  <si>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</si>
  <si>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</si>
  <si>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</si>
  <si>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</si>
  <si>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</si>
  <si>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</si>
  <si>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</si>
  <si>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</si>
  <si>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</si>
  <si>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</si>
  <si>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</si>
  <si>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</si>
  <si>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</si>
  <si>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</si>
  <si>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</si>
  <si>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</si>
  <si>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</si>
  <si>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</si>
  <si>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</si>
  <si>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</si>
  <si>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</si>
  <si>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</si>
  <si>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</si>
  <si>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</si>
  <si>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</si>
  <si>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</si>
  <si>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</si>
  <si>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</si>
  <si>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</si>
  <si>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</si>
  <si>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</si>
  <si>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</si>
  <si>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</si>
  <si>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</si>
  <si>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</si>
  <si>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</si>
  <si>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</si>
  <si>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</si>
  <si>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</si>
  <si>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</si>
  <si>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</si>
  <si>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</si>
  <si>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</si>
  <si>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</si>
  <si>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</si>
  <si>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</si>
  <si>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</si>
  <si>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</si>
  <si>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</si>
  <si>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</si>
  <si>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</si>
  <si>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</si>
  <si>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</si>
  <si>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</si>
  <si>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</si>
  <si>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</si>
  <si>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</si>
  <si>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</si>
  <si>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</si>
  <si>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</si>
  <si>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</si>
  <si>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</si>
  <si>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</si>
  <si>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</si>
  <si>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</si>
  <si>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</si>
  <si>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</si>
  <si>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</si>
  <si>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</si>
  <si>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</si>
  <si>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</si>
  <si>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</si>
  <si>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</si>
  <si>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</si>
  <si>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</si>
  <si>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</si>
  <si>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</si>
  <si>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</si>
  <si>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</si>
  <si>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</si>
  <si>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</si>
  <si>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</si>
  <si>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</si>
  <si>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</si>
  <si>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</si>
  <si>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</si>
  <si>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</si>
  <si>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</si>
  <si>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</si>
  <si>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</si>
  <si>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</si>
  <si>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</si>
  <si>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</si>
  <si>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</si>
  <si>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</si>
  <si>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</si>
  <si>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</si>
  <si>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</si>
  <si>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</si>
  <si>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</si>
  <si>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</si>
  <si>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</si>
  <si>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</si>
  <si>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</si>
  <si>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</si>
  <si>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</si>
  <si>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</si>
  <si>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</si>
  <si>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</si>
  <si>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</si>
  <si>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</si>
  <si>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</si>
  <si>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</si>
  <si>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</si>
  <si>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</si>
  <si>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</si>
  <si>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</si>
  <si>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</si>
  <si>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</si>
  <si>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</si>
  <si>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</si>
  <si>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</si>
  <si>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</si>
  <si>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</si>
  <si>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</si>
  <si>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</si>
  <si>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</si>
  <si>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</si>
  <si>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</si>
  <si>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</si>
  <si>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</si>
  <si>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</si>
  <si>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</si>
  <si>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</si>
  <si>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</si>
  <si>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</si>
  <si>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</si>
  <si>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</si>
  <si>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</si>
  <si>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</si>
  <si>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</si>
  <si>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</si>
  <si>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</si>
  <si>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</si>
  <si>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</si>
  <si>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</si>
  <si>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</si>
  <si>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</si>
  <si>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</si>
  <si>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</si>
  <si>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</si>
  <si>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</si>
  <si>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</si>
  <si>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</si>
  <si>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</si>
  <si>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</si>
  <si>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</si>
  <si>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</si>
  <si>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</si>
  <si>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</si>
  <si>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</si>
  <si>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</si>
  <si>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</si>
  <si>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</si>
  <si>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</si>
  <si>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</si>
  <si>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</si>
  <si>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</si>
  <si>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</si>
  <si>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</si>
  <si>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</si>
  <si>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</si>
  <si>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</si>
  <si>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</si>
  <si>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</si>
  <si>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</si>
  <si>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</si>
  <si>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</si>
  <si>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</si>
  <si>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</si>
  <si>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</si>
  <si>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</si>
  <si>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</si>
  <si>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</si>
  <si>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</si>
  <si>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</si>
  <si>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</si>
  <si>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</si>
  <si>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</si>
  <si>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</si>
  <si>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</si>
  <si>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</si>
  <si>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</si>
  <si>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</si>
  <si>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</si>
  <si>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</si>
  <si>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</si>
  <si>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</si>
  <si>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</si>
  <si>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</si>
  <si>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</si>
  <si>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</si>
  <si>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</si>
  <si>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</si>
  <si>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</si>
  <si>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</si>
  <si>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</si>
  <si>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</si>
  <si>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</si>
  <si>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</si>
  <si>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</si>
  <si>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</si>
  <si>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</si>
  <si>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</si>
  <si>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</si>
  <si>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</si>
  <si>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</si>
  <si>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</si>
  <si>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</si>
  <si>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</si>
  <si>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</si>
  <si>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</si>
  <si>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</si>
  <si>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</si>
  <si>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</si>
  <si>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</si>
  <si>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</si>
  <si>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</si>
  <si>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</si>
  <si>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</si>
  <si>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</si>
  <si>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</si>
  <si>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</si>
  <si>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</si>
  <si>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</si>
  <si>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</si>
  <si>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</si>
  <si>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</si>
  <si>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</si>
  <si>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</si>
  <si>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</si>
  <si>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</si>
  <si>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</si>
  <si>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</si>
  <si>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</si>
  <si>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</si>
  <si>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</si>
  <si>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</si>
  <si>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</si>
  <si>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</si>
  <si>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</si>
  <si>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</si>
  <si>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</si>
  <si>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</si>
  <si>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</si>
  <si>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</si>
  <si>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</si>
  <si>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</si>
  <si>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</si>
  <si>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</si>
  <si>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</si>
  <si>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</si>
  <si>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</si>
  <si>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</si>
  <si>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</si>
  <si>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</si>
  <si>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</si>
  <si>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</si>
  <si>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</si>
  <si>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</si>
  <si>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</si>
  <si>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</si>
  <si>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</si>
  <si>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</si>
  <si>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</si>
  <si>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</si>
  <si>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</si>
  <si>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</si>
  <si>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</si>
  <si>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</si>
  <si>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</si>
  <si>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</si>
  <si>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</si>
  <si>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</si>
  <si>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</si>
  <si>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</si>
  <si>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</si>
  <si>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</si>
  <si>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</si>
  <si>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</si>
  <si>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</si>
  <si>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</si>
  <si>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</si>
  <si>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</si>
  <si>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</si>
  <si>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</si>
  <si>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</si>
  <si>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</si>
  <si>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</si>
  <si>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</si>
  <si>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</si>
  <si>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</si>
  <si>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</si>
  <si>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</si>
  <si>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</si>
  <si>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</si>
  <si>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</si>
  <si>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</si>
  <si>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</si>
  <si>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</si>
  <si>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</si>
  <si>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</si>
  <si>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</si>
  <si>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</si>
  <si>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</si>
  <si>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</si>
  <si>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</si>
  <si>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</si>
  <si>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</si>
  <si>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</si>
  <si>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</si>
  <si>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</si>
  <si>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</si>
  <si>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</si>
  <si>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</si>
  <si>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</si>
  <si>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</si>
  <si>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</si>
  <si>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</si>
  <si>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</si>
  <si>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</si>
  <si>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</si>
  <si>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</si>
  <si>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</si>
  <si>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</si>
  <si>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</si>
  <si>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</si>
  <si>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</si>
  <si>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</si>
  <si>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</si>
  <si>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</si>
  <si>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</si>
  <si>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</si>
  <si>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</si>
  <si>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</si>
  <si>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</si>
  <si>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</si>
  <si>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</si>
  <si>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</si>
  <si>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</si>
  <si>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</si>
  <si>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</si>
  <si>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</si>
  <si>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</si>
  <si>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</si>
  <si>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</si>
  <si>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</si>
  <si>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</si>
  <si>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</si>
  <si>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</si>
  <si>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</si>
  <si>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</si>
  <si>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</si>
  <si>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</si>
  <si>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</si>
  <si>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</si>
  <si>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</si>
  <si>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</si>
  <si>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</si>
  <si>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</si>
  <si>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</si>
  <si>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</si>
  <si>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</si>
  <si>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</si>
  <si>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</si>
  <si>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</si>
  <si>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</si>
  <si>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</si>
  <si>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</si>
  <si>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</si>
  <si>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</si>
  <si>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</si>
  <si>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</si>
  <si>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</si>
  <si>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</si>
  <si>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</si>
  <si>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</si>
  <si>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</si>
  <si>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</si>
  <si>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</si>
  <si>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</si>
  <si>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</si>
  <si>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</si>
  <si>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</si>
  <si>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</si>
  <si>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</si>
  <si>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</si>
  <si>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</si>
  <si>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</si>
  <si>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</si>
  <si>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</si>
  <si>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</si>
  <si>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</si>
  <si>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</si>
  <si>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</si>
  <si>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</si>
  <si>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</si>
  <si>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</si>
  <si>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</si>
  <si>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</si>
  <si>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</si>
  <si>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</si>
  <si>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</si>
  <si>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</si>
  <si>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</si>
  <si>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</si>
  <si>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</si>
  <si>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</si>
  <si>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</si>
  <si>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</si>
  <si>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</si>
  <si>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</si>
  <si>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</si>
  <si>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</si>
  <si>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</si>
  <si>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</si>
  <si>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</si>
  <si>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</si>
  <si>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</si>
  <si>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</si>
  <si>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</si>
  <si>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</si>
  <si>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</si>
  <si>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</si>
  <si>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</si>
  <si>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</si>
  <si>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</si>
  <si>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</si>
  <si>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</si>
  <si>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</si>
  <si>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</si>
  <si>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</si>
  <si>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</si>
  <si>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</si>
  <si>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</si>
  <si>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</si>
  <si>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</si>
  <si>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</si>
  <si>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</si>
  <si>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</si>
  <si>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</si>
  <si>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</si>
  <si>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</si>
  <si>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</si>
  <si>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</si>
  <si>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</si>
  <si>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</si>
  <si>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</si>
  <si>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</si>
  <si>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</si>
  <si>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</si>
  <si>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</si>
  <si>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</si>
  <si>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</si>
  <si>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</si>
  <si>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</si>
  <si>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</si>
  <si>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</si>
  <si>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</si>
  <si>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</si>
  <si>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</si>
  <si>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</si>
  <si>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</si>
  <si>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</si>
  <si>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</si>
  <si>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</si>
  <si>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</si>
  <si>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</si>
  <si>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</si>
  <si>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</si>
  <si>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</si>
  <si>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</si>
  <si>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</si>
  <si>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</si>
  <si>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</si>
  <si>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</si>
  <si>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</si>
  <si>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</si>
  <si>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</si>
  <si>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</si>
  <si>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</si>
  <si>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</si>
  <si>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</si>
  <si>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</si>
  <si>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</si>
  <si>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</si>
  <si>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</si>
  <si>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</si>
  <si>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</si>
  <si>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</si>
  <si>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</si>
  <si>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</si>
  <si>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</si>
  <si>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</si>
  <si>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</si>
  <si>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</si>
  <si>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</si>
  <si>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</si>
  <si>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</si>
  <si>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</si>
  <si>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</si>
  <si>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</si>
  <si>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</si>
  <si>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</si>
  <si>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</si>
  <si>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</si>
  <si>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</si>
  <si>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</si>
  <si>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</si>
  <si>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</si>
  <si>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</si>
  <si>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</si>
  <si>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</si>
  <si>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</si>
  <si>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</si>
  <si>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</si>
  <si>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</si>
  <si>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</si>
  <si>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</si>
  <si>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</si>
  <si>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</si>
  <si>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</si>
  <si>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</si>
  <si>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</si>
  <si>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</si>
  <si>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</si>
  <si>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</si>
  <si>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</si>
  <si>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</si>
  <si>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</si>
  <si>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</si>
  <si>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</si>
  <si>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</si>
  <si>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</si>
  <si>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</si>
  <si>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</si>
  <si>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</si>
  <si>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</si>
  <si>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</si>
  <si>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</si>
  <si>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</si>
  <si>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</si>
  <si>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</si>
  <si>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</si>
  <si>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</si>
  <si>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</si>
  <si>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</si>
  <si>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</si>
  <si>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</si>
  <si>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</si>
  <si>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</si>
  <si>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</si>
  <si>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</si>
  <si>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</si>
  <si>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</si>
  <si>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</si>
  <si>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</si>
  <si>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</si>
  <si>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</si>
  <si>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</si>
  <si>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</si>
  <si>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</si>
  <si>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</si>
  <si>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</si>
  <si>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</si>
  <si>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</si>
  <si>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</si>
  <si>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</si>
  <si>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</si>
  <si>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</si>
  <si>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</si>
  <si>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</si>
  <si>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</si>
  <si>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</si>
  <si>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</si>
  <si>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</si>
  <si>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</si>
  <si>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</si>
  <si>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</si>
  <si>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</si>
  <si>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</si>
  <si>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</si>
  <si>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</si>
  <si>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</si>
  <si>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</si>
  <si>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</si>
  <si>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</si>
  <si>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</si>
  <si>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</si>
  <si>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</si>
  <si>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</si>
  <si>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</si>
  <si>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</si>
  <si>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</si>
  <si>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</si>
  <si>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</si>
  <si>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</si>
  <si>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</si>
  <si>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</si>
  <si>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</si>
  <si>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</si>
  <si>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</si>
  <si>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</si>
  <si>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</si>
  <si>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</si>
  <si>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</si>
  <si>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</si>
  <si>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</si>
  <si>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</si>
  <si>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</si>
  <si>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</si>
  <si>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</si>
  <si>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</si>
  <si>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</si>
  <si>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</si>
  <si>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</si>
  <si>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</si>
  <si>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</si>
  <si>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</si>
  <si>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</si>
  <si>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</si>
  <si>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</si>
  <si>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</si>
  <si>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</si>
  <si>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</si>
  <si>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</si>
  <si>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</si>
  <si>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</si>
  <si>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</si>
  <si>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</si>
  <si>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</si>
  <si>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</si>
  <si>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</si>
  <si>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</si>
  <si>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</si>
  <si>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</si>
  <si>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</si>
  <si>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</si>
  <si>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</si>
  <si>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</si>
  <si>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</si>
  <si>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</si>
  <si>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</si>
  <si>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</si>
  <si>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</si>
  <si>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</si>
  <si>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</si>
  <si>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</si>
  <si>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</si>
  <si>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</si>
  <si>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</si>
  <si>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</si>
  <si>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</si>
  <si>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</si>
  <si>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</si>
  <si>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</si>
  <si>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</si>
  <si>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</si>
  <si>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</si>
  <si>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</si>
  <si>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</si>
  <si>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</si>
  <si>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</si>
  <si>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</si>
  <si>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</si>
  <si>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</si>
  <si>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</si>
  <si>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</si>
  <si>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</si>
  <si>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</si>
  <si>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</si>
  <si>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</si>
  <si>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</si>
  <si>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</si>
  <si>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</si>
  <si>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</si>
  <si>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</si>
  <si>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</si>
  <si>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</si>
  <si>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</si>
  <si>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</si>
  <si>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</si>
  <si>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</si>
  <si>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</si>
  <si>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</si>
  <si>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</si>
  <si>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</si>
  <si>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</si>
  <si>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</si>
  <si>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</si>
  <si>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</si>
  <si>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</si>
  <si>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</si>
  <si>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</si>
  <si>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</si>
  <si>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</si>
  <si>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</si>
  <si>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</si>
  <si>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</si>
  <si>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</si>
  <si>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</si>
  <si>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</si>
  <si>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</si>
  <si>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</si>
  <si>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</si>
  <si>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</si>
  <si>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</si>
  <si>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</si>
  <si>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</si>
  <si>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</si>
  <si>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</si>
  <si>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</si>
  <si>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</si>
  <si>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</si>
  <si>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</si>
  <si>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</si>
  <si>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</si>
  <si>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</si>
  <si>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</si>
  <si>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</si>
  <si>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</si>
  <si>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</si>
  <si>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</si>
  <si>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</si>
  <si>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</si>
  <si>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</si>
  <si>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</si>
  <si>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</si>
  <si>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</si>
  <si>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</si>
  <si>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</si>
  <si>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</si>
  <si>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</si>
  <si>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</si>
  <si>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</si>
  <si>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</si>
  <si>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</si>
  <si>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</si>
  <si>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</si>
  <si>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</si>
  <si>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</si>
  <si>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</si>
  <si>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</si>
  <si>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</si>
  <si>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</si>
  <si>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</si>
  <si>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</si>
  <si>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</si>
  <si>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</si>
  <si>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</si>
  <si>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</si>
  <si>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</si>
  <si>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</si>
  <si>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</si>
  <si>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</si>
  <si>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</si>
  <si>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</si>
  <si>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</si>
  <si>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</si>
  <si>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</si>
  <si>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</si>
  <si>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</si>
  <si>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</si>
  <si>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</si>
  <si>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</si>
  <si>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</si>
  <si>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</si>
  <si>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</si>
  <si>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</si>
  <si>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</si>
  <si>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</si>
  <si>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</si>
  <si>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</si>
  <si>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</si>
  <si>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</si>
  <si>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</si>
  <si>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</si>
  <si>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</si>
  <si>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</si>
  <si>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</si>
  <si>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</si>
  <si>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</si>
  <si>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</si>
  <si>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</si>
  <si>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</si>
  <si>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</si>
  <si>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</si>
  <si>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</si>
  <si>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</si>
  <si>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</si>
  <si>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</si>
  <si>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</si>
  <si>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</si>
  <si>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</si>
  <si>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</si>
  <si>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</si>
  <si>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</si>
  <si>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</si>
  <si>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</si>
  <si>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</si>
  <si>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</si>
  <si>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</si>
  <si>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</si>
  <si>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</si>
  <si>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</si>
  <si>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</si>
  <si>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</si>
  <si>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</si>
  <si>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</si>
  <si>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</si>
  <si>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</si>
  <si>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</si>
  <si>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</si>
  <si>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</si>
  <si>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</si>
  <si>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</si>
  <si>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</si>
  <si>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</si>
  <si>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</si>
  <si>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</si>
  <si>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</si>
  <si>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</si>
  <si>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</si>
  <si>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</si>
  <si>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</si>
  <si>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</si>
  <si>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</si>
  <si>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</si>
  <si>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</si>
  <si>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</si>
  <si>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</si>
  <si>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</si>
  <si>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</si>
  <si>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</si>
  <si>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</si>
  <si>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</si>
  <si>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</si>
  <si>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</si>
  <si>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</si>
  <si>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</si>
  <si>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</si>
  <si>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</si>
  <si>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</si>
  <si>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</si>
  <si>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</si>
  <si>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</si>
  <si>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</si>
  <si>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</si>
  <si>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</si>
  <si>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</si>
  <si>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</si>
  <si>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</si>
  <si>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</si>
  <si>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</si>
  <si>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</si>
  <si>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</si>
  <si>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</si>
  <si>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</si>
  <si>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</si>
  <si>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</si>
  <si>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</si>
  <si>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</si>
  <si>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</si>
  <si>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</si>
  <si>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</si>
  <si>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</si>
  <si>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</si>
  <si>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</si>
  <si>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</si>
  <si>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</si>
  <si>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</si>
  <si>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</si>
  <si>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</si>
  <si>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</si>
  <si>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</si>
  <si>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</si>
  <si>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</si>
  <si>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</si>
  <si>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</si>
  <si>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</si>
  <si>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</si>
  <si>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</si>
  <si>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</si>
  <si>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</si>
  <si>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</si>
  <si>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</si>
  <si>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</si>
  <si>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</si>
  <si>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</si>
  <si>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</si>
  <si>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</si>
  <si>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</si>
  <si>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</si>
  <si>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</si>
  <si>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</si>
  <si>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</si>
  <si>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</si>
  <si>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</si>
  <si>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</si>
  <si>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</si>
  <si>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</si>
  <si>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</si>
  <si>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</si>
  <si>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</si>
  <si>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</si>
  <si>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</si>
  <si>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</si>
  <si>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</si>
  <si>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</si>
  <si>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</si>
  <si>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</si>
  <si>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</si>
  <si>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</si>
  <si>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</si>
  <si>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</si>
  <si>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</si>
  <si>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</si>
  <si>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</si>
  <si>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</si>
  <si>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</si>
  <si>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</si>
  <si>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</si>
  <si>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</si>
  <si>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</si>
  <si>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</si>
  <si>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</si>
  <si>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</si>
  <si>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</si>
  <si>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</si>
  <si>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</si>
  <si>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</si>
  <si>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</si>
  <si>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</si>
  <si>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</si>
  <si>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</si>
  <si>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</si>
  <si>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</si>
  <si>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</si>
  <si>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</si>
  <si>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</si>
  <si>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</si>
  <si>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</si>
  <si>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</si>
  <si>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</si>
  <si>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</si>
  <si>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</si>
  <si>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</si>
  <si>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</si>
  <si>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</si>
  <si>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</si>
  <si>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</si>
  <si>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</si>
  <si>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</si>
  <si>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</si>
  <si>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</si>
  <si>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</si>
  <si>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</si>
  <si>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</si>
  <si>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</si>
  <si>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</si>
  <si>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</si>
  <si>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</si>
  <si>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</si>
  <si>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</si>
  <si>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</si>
  <si>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</si>
  <si>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</si>
  <si>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</si>
  <si>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</si>
  <si>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</si>
  <si>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</si>
  <si>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</si>
  <si>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</si>
  <si>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</si>
  <si>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</si>
  <si>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</si>
  <si>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</si>
  <si>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</si>
  <si>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</si>
  <si>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</si>
  <si>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</si>
  <si>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</si>
  <si>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</si>
  <si>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</si>
  <si>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</si>
  <si>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</si>
  <si>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</si>
  <si>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</si>
  <si>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</si>
  <si>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</si>
  <si>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</si>
  <si>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</si>
  <si>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</si>
  <si>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</si>
  <si>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</si>
  <si>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</si>
  <si>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</si>
  <si>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</si>
  <si>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</si>
  <si>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</si>
  <si>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</si>
  <si>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</si>
  <si>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</si>
  <si>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</si>
  <si>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</si>
  <si>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</si>
  <si>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</si>
  <si>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</si>
  <si>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</si>
  <si>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</si>
  <si>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</si>
  <si>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</si>
  <si>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</si>
  <si>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</si>
  <si>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</si>
  <si>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</si>
  <si>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</si>
  <si>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</si>
  <si>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</si>
  <si>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</si>
  <si>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</si>
  <si>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</si>
  <si>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</si>
  <si>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</si>
  <si>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</si>
  <si>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</si>
  <si>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</si>
  <si>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</si>
  <si>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</si>
  <si>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</si>
  <si>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</si>
  <si>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</si>
  <si>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</si>
  <si>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</si>
  <si>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</si>
  <si>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</si>
  <si>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</si>
  <si>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</si>
  <si>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</si>
  <si>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</si>
  <si>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</si>
  <si>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</si>
  <si>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</si>
  <si>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</si>
  <si>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</si>
  <si>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</si>
  <si>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</si>
  <si>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</si>
  <si>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</si>
  <si>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</si>
  <si>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</si>
  <si>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</si>
  <si>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</si>
  <si>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</si>
  <si>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</si>
  <si>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</si>
  <si>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</si>
  <si>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</si>
  <si>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</si>
  <si>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</si>
  <si>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</si>
  <si>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</si>
  <si>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</si>
  <si>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</si>
  <si>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</si>
  <si>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</si>
  <si>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</si>
  <si>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</si>
  <si>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</si>
  <si>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</si>
  <si>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</si>
  <si>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</si>
  <si>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</si>
  <si>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</si>
  <si>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</si>
  <si>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</si>
  <si>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</si>
  <si>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</si>
  <si>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</si>
  <si>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</si>
  <si>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</si>
  <si>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</si>
  <si>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</si>
  <si>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</si>
  <si>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</si>
  <si>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</si>
  <si>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</si>
  <si>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</si>
  <si>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</si>
  <si>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</si>
  <si>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</si>
  <si>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</si>
  <si>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</si>
  <si>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</si>
  <si>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</si>
  <si>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</si>
  <si>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</si>
  <si>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</si>
  <si>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</si>
  <si>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</si>
  <si>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</si>
  <si>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</si>
  <si>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</si>
  <si>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</si>
  <si>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</si>
  <si>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</si>
  <si>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</si>
  <si>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</si>
  <si>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</si>
  <si>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</si>
  <si>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</si>
  <si>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</si>
  <si>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</si>
  <si>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</si>
  <si>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</si>
  <si>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</si>
  <si>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</si>
  <si>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</si>
  <si>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</si>
  <si>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</si>
  <si>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</si>
  <si>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</si>
  <si>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</si>
  <si>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</si>
  <si>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</si>
  <si>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</si>
  <si>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</si>
  <si>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</si>
  <si>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</si>
  <si>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</si>
  <si>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</si>
  <si>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</si>
  <si>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</si>
  <si>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</si>
  <si>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</si>
  <si>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</si>
  <si>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</si>
  <si>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</si>
  <si>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</si>
  <si>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</si>
  <si>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</si>
  <si>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</si>
  <si>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</si>
  <si>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</si>
  <si>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</si>
  <si>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</si>
  <si>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</si>
  <si>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</si>
  <si>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</si>
  <si>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</si>
  <si>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</si>
  <si>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</si>
  <si>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</si>
  <si>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</si>
  <si>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</si>
  <si>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</si>
  <si>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</si>
  <si>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</si>
  <si>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</si>
  <si>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</si>
  <si>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</si>
  <si>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</si>
  <si>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</si>
  <si>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</si>
  <si>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</si>
  <si>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</si>
  <si>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</si>
  <si>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</si>
  <si>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</si>
  <si>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</si>
  <si>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</si>
  <si>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</si>
  <si>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</si>
  <si>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</si>
  <si>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</si>
  <si>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</si>
  <si>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</si>
  <si>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</si>
  <si>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</si>
  <si>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</si>
  <si>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</si>
  <si>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</si>
  <si>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</si>
  <si>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</si>
  <si>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</si>
  <si>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</si>
  <si>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</si>
  <si>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</si>
  <si>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</si>
  <si>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</si>
  <si>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</si>
  <si>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</si>
  <si>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</si>
  <si>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</si>
  <si>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</si>
  <si>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</si>
  <si>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</si>
  <si>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</si>
  <si>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</si>
  <si>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</si>
  <si>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</si>
  <si>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</si>
  <si>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</si>
  <si>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</si>
  <si>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</si>
  <si>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</si>
  <si>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</si>
  <si>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</si>
  <si>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</si>
  <si>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</si>
  <si>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</si>
  <si>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</si>
  <si>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</si>
  <si>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</si>
  <si>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</si>
  <si>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</si>
  <si>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</si>
  <si>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</si>
  <si>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</si>
  <si>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</si>
  <si>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</si>
  <si>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</si>
  <si>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</si>
  <si>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</si>
  <si>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</si>
  <si>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</si>
  <si>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</si>
  <si>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</si>
  <si>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</si>
  <si>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</si>
  <si>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</si>
  <si>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</si>
  <si>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</si>
  <si>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</si>
  <si>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</si>
  <si>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</si>
  <si>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</si>
  <si>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</si>
  <si>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</si>
  <si>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</si>
  <si>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</si>
  <si>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</si>
  <si>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</si>
  <si>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</si>
  <si>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</si>
  <si>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</si>
  <si>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</si>
  <si>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</si>
  <si>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</si>
  <si>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</si>
  <si>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</si>
  <si>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</si>
  <si>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</si>
  <si>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</si>
  <si>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</si>
  <si>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</si>
  <si>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</si>
  <si>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</si>
  <si>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</si>
  <si>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</si>
  <si>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</si>
  <si>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</si>
  <si>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</si>
  <si>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</si>
  <si>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</si>
  <si>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</si>
  <si>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</si>
  <si>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</si>
  <si>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</si>
  <si>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</si>
  <si>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</si>
  <si>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</si>
  <si>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</si>
  <si>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</si>
  <si>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</si>
  <si>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</si>
  <si>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</si>
  <si>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</si>
  <si>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</si>
  <si>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</si>
  <si>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</si>
  <si>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</si>
  <si>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</si>
  <si>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</si>
  <si>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</si>
  <si>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</si>
  <si>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</si>
  <si>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</si>
  <si>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</si>
  <si>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</si>
  <si>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</si>
  <si>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</si>
  <si>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</si>
  <si>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</si>
  <si>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</si>
  <si>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</si>
  <si>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</si>
  <si>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</si>
  <si>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</si>
  <si>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</si>
  <si>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</si>
  <si>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</si>
  <si>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</si>
  <si>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</si>
  <si>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</si>
  <si>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</si>
  <si>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</si>
  <si>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</si>
  <si>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</si>
  <si>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</si>
  <si>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</si>
  <si>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</si>
  <si>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</si>
  <si>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</si>
  <si>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</si>
  <si>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</si>
  <si>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</si>
  <si>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</si>
  <si>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</si>
  <si>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</si>
  <si>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</si>
  <si>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</si>
  <si>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</si>
  <si>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</si>
  <si>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</si>
  <si>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</si>
  <si>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</si>
  <si>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</si>
  <si>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</si>
  <si>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</si>
  <si>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</si>
  <si>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</si>
  <si>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</si>
  <si>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</si>
  <si>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</si>
  <si>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</si>
  <si>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</si>
  <si>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</si>
  <si>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</si>
  <si>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</si>
  <si>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</si>
  <si>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</si>
  <si>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</si>
  <si>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</si>
  <si>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</si>
  <si>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</si>
  <si>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</si>
  <si>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</si>
  <si>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</si>
  <si>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</si>
  <si>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</si>
  <si>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</si>
  <si>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</si>
  <si>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</si>
  <si>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</si>
  <si>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</si>
  <si>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</si>
  <si>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</si>
  <si>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</si>
  <si>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</si>
  <si>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</si>
  <si>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</si>
  <si>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</si>
  <si>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</si>
  <si>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</si>
  <si>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</si>
  <si>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</si>
  <si>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</si>
  <si>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</si>
  <si>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</si>
  <si>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</si>
  <si>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</si>
  <si>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</si>
  <si>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</si>
  <si>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</si>
  <si>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</si>
  <si>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</si>
  <si>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</si>
  <si>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</si>
  <si>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</si>
  <si>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</si>
  <si>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</si>
  <si>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</si>
  <si>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</si>
  <si>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</si>
  <si>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</si>
  <si>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</si>
  <si>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</si>
  <si>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</si>
  <si>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</si>
  <si>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</si>
  <si>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</si>
  <si>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</si>
  <si>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</si>
  <si>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</si>
  <si>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</si>
  <si>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</si>
  <si>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</si>
  <si>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</si>
  <si>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</si>
  <si>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</si>
  <si>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</si>
  <si>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</si>
  <si>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</si>
  <si>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</si>
  <si>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</si>
  <si>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</si>
  <si>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</si>
  <si>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</si>
  <si>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</si>
  <si>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</si>
  <si>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</si>
  <si>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</si>
  <si>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</si>
  <si>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</si>
  <si>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</si>
  <si>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</si>
  <si>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</si>
  <si>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</si>
  <si>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</si>
  <si>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</si>
  <si>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</si>
  <si>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</si>
  <si>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</si>
  <si>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</si>
  <si>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</si>
  <si>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</si>
  <si>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</si>
  <si>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</si>
  <si>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</si>
  <si>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</si>
  <si>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</si>
  <si>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</si>
  <si>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</si>
  <si>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</si>
  <si>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</si>
  <si>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</si>
  <si>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</si>
  <si>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</si>
  <si>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</si>
  <si>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</si>
  <si>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</si>
  <si>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</si>
  <si>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</si>
  <si>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</si>
  <si>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</si>
  <si>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</si>
  <si>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</si>
  <si>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</si>
  <si>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</si>
  <si>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</si>
  <si>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</si>
  <si>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</si>
  <si>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</si>
  <si>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</si>
  <si>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</si>
  <si>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</si>
  <si>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</si>
  <si>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</si>
  <si>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</si>
  <si>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</si>
  <si>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</si>
  <si>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</si>
  <si>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</si>
  <si>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</si>
  <si>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</si>
  <si>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</si>
  <si>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</si>
  <si>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</si>
  <si>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</si>
  <si>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</si>
  <si>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</si>
  <si>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</si>
  <si>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</si>
  <si>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</si>
  <si>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</si>
  <si>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</si>
  <si>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</si>
  <si>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</si>
  <si>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</si>
  <si>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</si>
  <si>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</si>
  <si>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</si>
  <si>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</si>
  <si>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</si>
  <si>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</si>
  <si>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</si>
  <si>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</si>
  <si>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</si>
  <si>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</si>
  <si>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</si>
  <si>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</si>
  <si>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</si>
  <si>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</si>
  <si>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</si>
  <si>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</si>
  <si>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</si>
  <si>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</si>
  <si>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</si>
  <si>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</si>
  <si>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</si>
  <si>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</si>
  <si>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</si>
  <si>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</si>
  <si>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</si>
  <si>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</si>
  <si>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</si>
  <si>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</si>
  <si>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</si>
  <si>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</si>
  <si>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</si>
  <si>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</si>
  <si>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</si>
  <si>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</si>
  <si>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</si>
  <si>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</si>
  <si>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</si>
  <si>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</si>
  <si>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</si>
  <si>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</si>
  <si>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</si>
  <si>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</si>
  <si>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</si>
  <si>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</si>
  <si>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</si>
  <si>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</si>
  <si>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</si>
  <si>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</si>
  <si>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</si>
  <si>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</si>
  <si>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</si>
  <si>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</si>
  <si>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</si>
  <si>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</si>
  <si>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</si>
  <si>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</si>
  <si>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</si>
  <si>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</si>
  <si>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</si>
  <si>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</si>
  <si>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</si>
  <si>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</si>
  <si>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</si>
  <si>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</si>
  <si>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</si>
  <si>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</si>
  <si>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</si>
  <si>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</si>
  <si>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</si>
  <si>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</si>
  <si>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</si>
  <si>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</si>
  <si>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</si>
  <si>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</si>
  <si>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</si>
  <si>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</si>
  <si>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</si>
  <si>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</si>
  <si>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</si>
  <si>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</si>
  <si>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</si>
  <si>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</si>
  <si>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</si>
  <si>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</si>
  <si>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</si>
  <si>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</si>
  <si>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</si>
  <si>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</si>
  <si>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</si>
  <si>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</si>
  <si>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</si>
  <si>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</si>
  <si>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</si>
  <si>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</si>
  <si>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</si>
  <si>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</si>
  <si>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</si>
  <si>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</si>
  <si>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</si>
  <si>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</si>
  <si>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</si>
  <si>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</si>
  <si>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</si>
  <si>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</si>
  <si>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</si>
  <si>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</si>
  <si>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</si>
  <si>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</si>
  <si>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</si>
  <si>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</si>
  <si>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</si>
  <si>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</si>
  <si>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</si>
  <si>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</si>
  <si>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</si>
  <si>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</si>
  <si>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</si>
  <si>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</si>
  <si>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</si>
  <si>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</si>
  <si>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</si>
  <si>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</si>
  <si>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</si>
  <si>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</si>
  <si>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</si>
  <si>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</si>
  <si>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</si>
  <si>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</si>
  <si>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</si>
  <si>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</si>
  <si>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</si>
  <si>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</si>
  <si>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</si>
  <si>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</si>
  <si>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</si>
  <si>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</si>
  <si>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</si>
  <si>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</si>
  <si>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</si>
  <si>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</si>
  <si>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</si>
  <si>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</si>
  <si>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</si>
  <si>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</si>
  <si>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</si>
  <si>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</si>
  <si>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</si>
  <si>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</si>
  <si>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</si>
  <si>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</si>
  <si>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</si>
  <si>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</si>
  <si>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</si>
  <si>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</si>
  <si>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</si>
  <si>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</si>
  <si>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</si>
  <si>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</si>
  <si>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</si>
  <si>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</si>
  <si>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</si>
  <si>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</si>
  <si>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</si>
  <si>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</si>
  <si>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</si>
  <si>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</si>
  <si>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</si>
  <si>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</si>
  <si>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</si>
  <si>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</si>
  <si>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</si>
  <si>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</si>
  <si>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</si>
  <si>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</si>
  <si>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</si>
  <si>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</si>
  <si>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</si>
  <si>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</si>
  <si>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</si>
  <si>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</si>
  <si>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</si>
  <si>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</si>
  <si>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</si>
  <si>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</si>
  <si>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</si>
  <si>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</si>
  <si>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</si>
  <si>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</si>
  <si>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</si>
  <si>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</si>
  <si>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</si>
  <si>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</si>
  <si>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</si>
  <si>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</si>
  <si>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</si>
  <si>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</si>
  <si>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</si>
  <si>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</si>
  <si>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</si>
  <si>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</si>
  <si>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</si>
  <si>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</si>
  <si>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</si>
  <si>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</si>
  <si>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</si>
  <si>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</si>
  <si>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</si>
  <si>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</si>
  <si>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</si>
  <si>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</si>
  <si>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</si>
  <si>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</si>
  <si>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</si>
  <si>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</si>
  <si>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</si>
  <si>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</si>
  <si>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</si>
  <si>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</si>
  <si>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</si>
  <si>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</si>
  <si>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</si>
  <si>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</si>
  <si>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</si>
  <si>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</si>
  <si>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</si>
  <si>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</si>
  <si>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</si>
  <si>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</si>
  <si>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</si>
  <si>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</si>
  <si>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</si>
  <si>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</si>
  <si>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</si>
  <si>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</si>
  <si>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</si>
  <si>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</si>
  <si>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</si>
  <si>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</si>
  <si>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</si>
  <si>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</si>
  <si>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</si>
  <si>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</si>
  <si>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</si>
  <si>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</si>
  <si>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</si>
  <si>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</si>
  <si>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</si>
  <si>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</si>
  <si>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</si>
  <si>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</si>
  <si>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</si>
  <si>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</si>
  <si>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</si>
  <si>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</si>
  <si>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</si>
  <si>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</si>
  <si>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</si>
  <si>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</si>
  <si>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</si>
  <si>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</si>
  <si>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</si>
  <si>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</si>
  <si>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</si>
  <si>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</si>
  <si>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</si>
  <si>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</si>
  <si>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</si>
  <si>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</si>
  <si>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</si>
  <si>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</si>
  <si>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</si>
  <si>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</si>
  <si>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</si>
  <si>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</si>
  <si>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</si>
  <si>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</si>
  <si>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</si>
  <si>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</si>
  <si>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</si>
  <si>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</si>
  <si>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</si>
  <si>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</si>
  <si>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</si>
  <si>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</si>
  <si>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</si>
  <si>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</si>
  <si>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</si>
  <si>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</si>
  <si>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</si>
  <si>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</si>
  <si>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</si>
  <si>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</si>
  <si>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</si>
  <si>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</si>
  <si>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</si>
  <si>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</si>
  <si>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</si>
  <si>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</si>
  <si>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</si>
  <si>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</si>
  <si>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</si>
  <si>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</si>
  <si>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</si>
  <si>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</si>
  <si>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</si>
  <si>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</si>
  <si>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</si>
  <si>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</si>
  <si>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</si>
  <si>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</si>
  <si>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</si>
  <si>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</si>
  <si>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</si>
  <si>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</si>
  <si>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</si>
  <si>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</si>
  <si>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</si>
  <si>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</si>
  <si>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</si>
  <si>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</si>
  <si>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</si>
  <si>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</si>
  <si>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</si>
  <si>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</si>
  <si>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</si>
  <si>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</si>
  <si>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</si>
  <si>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</si>
  <si>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</si>
  <si>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</si>
  <si>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</si>
  <si>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</si>
  <si>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</si>
  <si>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</si>
  <si>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</si>
  <si>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</si>
  <si>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</si>
  <si>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</si>
  <si>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</si>
  <si>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</si>
  <si>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</si>
  <si>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</si>
  <si>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</si>
  <si>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</si>
  <si>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</si>
  <si>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</si>
  <si>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</si>
  <si>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</si>
  <si>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</si>
  <si>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</si>
  <si>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</si>
  <si>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</si>
  <si>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</si>
  <si>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</si>
  <si>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</si>
  <si>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</si>
  <si>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</si>
  <si>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</si>
  <si>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</si>
  <si>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</si>
  <si>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</si>
  <si>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</si>
  <si>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</si>
  <si>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</si>
  <si>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</si>
  <si>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</si>
  <si>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</si>
  <si>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</si>
  <si>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</si>
  <si>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</si>
  <si>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</si>
  <si>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</si>
  <si>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</si>
  <si>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</si>
  <si>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</si>
  <si>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</si>
  <si>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</si>
  <si>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</si>
  <si>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</si>
  <si>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</si>
  <si>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</si>
  <si>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</si>
  <si>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</si>
  <si>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</si>
  <si>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</si>
  <si>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</si>
  <si>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</si>
  <si>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</si>
  <si>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</si>
  <si>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</si>
  <si>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</si>
  <si>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</si>
  <si>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</si>
  <si>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</si>
  <si>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</si>
  <si>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</si>
  <si>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</si>
  <si>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</si>
  <si>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</si>
  <si>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</si>
  <si>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</si>
  <si>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</si>
  <si>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</si>
  <si>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</si>
  <si>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</si>
  <si>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</si>
  <si>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</si>
  <si>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</si>
  <si>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</si>
  <si>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</si>
  <si>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</si>
  <si>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</si>
  <si>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</si>
  <si>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</si>
  <si>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</si>
  <si>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</si>
  <si>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</si>
  <si>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</si>
  <si>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</si>
  <si>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</si>
  <si>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</si>
  <si>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</si>
  <si>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</si>
  <si>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</si>
  <si>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</si>
  <si>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</si>
  <si>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</si>
  <si>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</si>
  <si>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</si>
  <si>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</si>
  <si>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</si>
  <si>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</si>
  <si>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</si>
  <si>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</si>
  <si>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</si>
  <si>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</si>
  <si>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</si>
  <si>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</si>
  <si>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</si>
  <si>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</si>
  <si>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</si>
  <si>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</si>
  <si>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</si>
  <si>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</si>
  <si>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</si>
  <si>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</si>
  <si>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</si>
  <si>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</si>
  <si>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</si>
  <si>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</si>
  <si>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</si>
  <si>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</si>
  <si>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</si>
  <si>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</si>
  <si>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</si>
  <si>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</si>
  <si>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</si>
  <si>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</si>
  <si>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</si>
  <si>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</si>
  <si>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</si>
  <si>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</si>
  <si>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</si>
  <si>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</si>
  <si>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</si>
  <si>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</si>
  <si>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</si>
  <si>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</si>
  <si>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</si>
  <si>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</si>
  <si>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</si>
  <si>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</si>
  <si>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</si>
  <si>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</si>
  <si>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</si>
  <si>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</si>
  <si>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</si>
  <si>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</si>
  <si>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</si>
  <si>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</si>
  <si>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</si>
  <si>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</si>
  <si>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</si>
  <si>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</si>
  <si>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</si>
  <si>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</si>
  <si>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</si>
  <si>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</si>
  <si>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</si>
  <si>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</si>
  <si>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</si>
  <si>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</si>
  <si>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</si>
  <si>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</si>
  <si>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</si>
  <si>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</si>
  <si>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</si>
  <si>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</si>
  <si>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</si>
  <si>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</si>
  <si>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</si>
  <si>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</si>
  <si>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</si>
  <si>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</si>
  <si>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</si>
  <si>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</si>
  <si>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</si>
  <si>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</si>
  <si>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</si>
  <si>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</si>
  <si>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</si>
  <si>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</si>
  <si>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</si>
  <si>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</si>
  <si>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</si>
  <si>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</si>
  <si>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</si>
  <si>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</si>
  <si>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</si>
  <si>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</si>
  <si>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</si>
  <si>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</si>
  <si>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</si>
  <si>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</si>
  <si>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</si>
  <si>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</si>
  <si>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</si>
  <si>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</si>
  <si>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</si>
  <si>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</si>
  <si>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</si>
  <si>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</si>
  <si>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</si>
  <si>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</si>
  <si>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</si>
  <si>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</si>
  <si>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</si>
  <si>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</si>
  <si>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</si>
  <si>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</si>
  <si>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</si>
  <si>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</si>
  <si>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</si>
  <si>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</si>
  <si>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</si>
  <si>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</si>
  <si>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</si>
  <si>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</si>
  <si>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</si>
  <si>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</si>
  <si>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</si>
  <si>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</si>
  <si>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</si>
  <si>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</si>
  <si>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</si>
  <si>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</si>
  <si>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</si>
  <si>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</si>
  <si>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</si>
  <si>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</si>
  <si>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</si>
  <si>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</si>
  <si>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</si>
  <si>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</si>
  <si>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</si>
  <si>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</si>
  <si>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</si>
  <si>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</si>
  <si>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</si>
  <si>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</si>
  <si>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</si>
  <si>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</si>
  <si>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</si>
  <si>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</si>
  <si>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</si>
  <si>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</si>
  <si>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</si>
  <si>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</si>
  <si>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</si>
  <si>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</si>
  <si>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</si>
  <si>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</si>
  <si>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</si>
  <si>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</si>
  <si>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</si>
  <si>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</si>
  <si>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</si>
  <si>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</si>
  <si>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</si>
  <si>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</si>
  <si>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</si>
  <si>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</si>
  <si>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</si>
  <si>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</si>
  <si>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</si>
  <si>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</si>
  <si>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</si>
  <si>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</si>
  <si>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</si>
  <si>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</si>
  <si>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</si>
  <si>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</si>
  <si>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</si>
  <si>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</si>
  <si>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</si>
  <si>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</si>
  <si>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</si>
  <si>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</si>
  <si>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</si>
  <si>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</si>
  <si>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</si>
  <si>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</si>
  <si>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</si>
  <si>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</si>
  <si>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</si>
  <si>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</si>
  <si>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</si>
  <si>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</si>
  <si>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</si>
  <si>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</si>
  <si>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</si>
  <si>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</si>
  <si>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</si>
  <si>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</si>
  <si>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</si>
  <si>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</si>
  <si>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</si>
  <si>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</si>
  <si>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</si>
  <si>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</si>
  <si>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</si>
  <si>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</si>
  <si>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</si>
  <si>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</si>
  <si>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</si>
  <si>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</si>
  <si>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</si>
  <si>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</si>
  <si>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</si>
  <si>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</si>
  <si>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</si>
  <si>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</si>
  <si>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</si>
  <si>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</si>
  <si>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</si>
  <si>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</si>
  <si>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</si>
  <si>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</si>
  <si>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</si>
  <si>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</si>
  <si>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</si>
  <si>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</si>
  <si>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</si>
  <si>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</si>
  <si>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</si>
  <si>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</si>
  <si>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</si>
  <si>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</si>
  <si>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</si>
  <si>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</si>
  <si>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</si>
  <si>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</si>
  <si>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</si>
  <si>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</si>
  <si>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</si>
  <si>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</si>
  <si>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</si>
  <si>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</si>
  <si>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</si>
  <si>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</si>
  <si>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</si>
  <si>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</si>
  <si>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</si>
  <si>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</si>
  <si>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</si>
  <si>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</si>
  <si>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</si>
  <si>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</si>
  <si>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</si>
  <si>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</si>
  <si>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</si>
  <si>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</si>
  <si>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</si>
  <si>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</si>
  <si>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</si>
  <si>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</si>
  <si>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</si>
  <si>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</si>
  <si>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</si>
  <si>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</si>
  <si>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</si>
  <si>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</si>
  <si>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</si>
  <si>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</si>
  <si>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</si>
  <si>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</si>
  <si>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</si>
  <si>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</si>
  <si>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</si>
  <si>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</si>
  <si>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</si>
  <si>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</si>
  <si>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</si>
  <si>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</si>
  <si>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</si>
  <si>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</si>
  <si>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</si>
  <si>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</si>
  <si>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</si>
  <si>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</si>
  <si>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</si>
  <si>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</si>
  <si>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</si>
  <si>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</si>
  <si>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</si>
  <si>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</si>
  <si>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</si>
  <si>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</si>
  <si>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</si>
  <si>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</si>
  <si>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</si>
  <si>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</si>
  <si>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</si>
  <si>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</si>
  <si>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</si>
  <si>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</si>
  <si>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</si>
  <si>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</si>
  <si>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</si>
  <si>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</si>
  <si>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</si>
  <si>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</si>
  <si>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</si>
  <si>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</si>
  <si>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</si>
  <si>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</si>
  <si>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</si>
  <si>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</si>
  <si>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</si>
  <si>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</si>
  <si>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</si>
  <si>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</si>
  <si>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</si>
  <si>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</si>
  <si>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</si>
  <si>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</si>
  <si>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</si>
  <si>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</si>
  <si>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</si>
  <si>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</si>
  <si>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</si>
  <si>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</si>
  <si>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</si>
  <si>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</si>
  <si>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</si>
  <si>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</si>
  <si>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</si>
  <si>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</si>
  <si>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</si>
  <si>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</si>
  <si>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</si>
  <si>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</si>
  <si>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</si>
  <si>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</si>
  <si>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</si>
  <si>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</si>
  <si>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</si>
  <si>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</si>
  <si>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</si>
  <si>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</si>
  <si>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</si>
  <si>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</si>
  <si>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</si>
  <si>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</si>
  <si>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</si>
  <si>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</si>
  <si>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</si>
  <si>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</si>
  <si>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</si>
  <si>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</si>
  <si>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</si>
  <si>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</si>
  <si>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</si>
  <si>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</si>
  <si>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</si>
  <si>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</si>
  <si>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</si>
  <si>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</si>
  <si>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</si>
  <si>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</si>
  <si>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</si>
  <si>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</si>
  <si>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</si>
  <si>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</si>
  <si>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</si>
  <si>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</si>
  <si>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</si>
  <si>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</si>
  <si>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</si>
  <si>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</si>
  <si>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</si>
  <si>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</si>
  <si>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</si>
  <si>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</si>
  <si>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</si>
  <si>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</si>
  <si>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</si>
  <si>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</si>
  <si>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</si>
  <si>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</si>
  <si>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</si>
  <si>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</si>
  <si>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</si>
  <si>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</si>
  <si>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</si>
  <si>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</si>
  <si>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</si>
  <si>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</si>
  <si>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</si>
  <si>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</si>
  <si>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</si>
  <si>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</si>
  <si>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</si>
  <si>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</si>
  <si>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</si>
  <si>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</si>
  <si>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</si>
  <si>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</si>
  <si>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</si>
  <si>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</si>
  <si>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</si>
  <si>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</si>
  <si>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</si>
  <si>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</si>
  <si>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</si>
  <si>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</si>
  <si>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</si>
  <si>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</si>
  <si>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</si>
  <si>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</si>
  <si>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</si>
  <si>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</si>
  <si>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</si>
  <si>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</si>
  <si>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</si>
  <si>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</si>
  <si>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</si>
  <si>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</si>
  <si>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</si>
  <si>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</si>
  <si>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</si>
  <si>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</si>
  <si>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</si>
  <si>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</si>
  <si>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</si>
  <si>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</si>
  <si>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</si>
  <si>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</si>
  <si>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</si>
  <si>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</si>
  <si>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</si>
  <si>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</si>
  <si>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</si>
  <si>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</si>
  <si>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</si>
  <si>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</si>
  <si>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</si>
  <si>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</si>
  <si>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</si>
  <si>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</si>
  <si>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</si>
  <si>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</si>
  <si>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</si>
  <si>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</si>
  <si>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</si>
  <si>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</si>
  <si>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</si>
  <si>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</si>
  <si>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</si>
  <si>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</si>
  <si>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</si>
  <si>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</si>
  <si>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</si>
  <si>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</si>
  <si>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</si>
  <si>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</si>
  <si>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</si>
  <si>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</si>
  <si>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</si>
  <si>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</si>
  <si>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</si>
  <si>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</si>
  <si>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</si>
  <si>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</si>
  <si>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</si>
  <si>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</si>
  <si>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</si>
  <si>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</si>
  <si>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</si>
  <si>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</si>
  <si>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</si>
  <si>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</si>
  <si>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</si>
  <si>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</si>
  <si>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</si>
  <si>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</si>
  <si>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</si>
  <si>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</si>
  <si>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</si>
  <si>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</si>
  <si>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</si>
  <si>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</si>
  <si>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</si>
  <si>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</si>
  <si>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</si>
  <si>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</si>
  <si>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</si>
  <si>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</si>
  <si>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</si>
  <si>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</si>
  <si>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</si>
  <si>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</si>
  <si>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</si>
  <si>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</si>
  <si>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</si>
  <si>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</si>
  <si>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</si>
  <si>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</si>
  <si>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</si>
  <si>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</si>
  <si>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</si>
  <si>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</si>
  <si>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</si>
  <si>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</si>
  <si>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</si>
  <si>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</si>
  <si>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</si>
  <si>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</si>
  <si>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</si>
  <si>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</si>
  <si>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</si>
  <si>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</si>
  <si>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</si>
  <si>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</si>
  <si>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</si>
  <si>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</si>
  <si>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</si>
  <si>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</si>
  <si>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</si>
  <si>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</si>
  <si>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</si>
  <si>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</si>
  <si>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</si>
  <si>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</si>
  <si>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</si>
  <si>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</si>
  <si>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</si>
  <si>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</si>
  <si>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</si>
  <si>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</si>
  <si>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</si>
  <si>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</si>
  <si>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</si>
  <si>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</si>
  <si>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</si>
  <si>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</si>
  <si>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</si>
  <si>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</si>
  <si>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</si>
  <si>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</si>
  <si>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</si>
  <si>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</si>
  <si>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</si>
  <si>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</si>
  <si>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</si>
  <si>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</si>
  <si>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</si>
  <si>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</si>
  <si>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</si>
  <si>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</si>
  <si>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</si>
  <si>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</si>
  <si>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</si>
  <si>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</si>
  <si>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</si>
  <si>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</si>
  <si>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</si>
  <si>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</si>
  <si>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</si>
  <si>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</si>
  <si>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</si>
  <si>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</si>
  <si>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</si>
  <si>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</si>
  <si>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</si>
  <si>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</si>
  <si>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</si>
  <si>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</si>
  <si>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</si>
  <si>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</si>
  <si>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</si>
  <si>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</si>
  <si>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</si>
  <si>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</si>
  <si>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</si>
  <si>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</si>
  <si>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</si>
  <si>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</si>
  <si>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</si>
  <si>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</si>
  <si>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</si>
  <si>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</si>
  <si>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</si>
  <si>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</si>
  <si>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</si>
  <si>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</si>
  <si>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</si>
  <si>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</si>
  <si>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</si>
  <si>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</si>
  <si>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</si>
  <si>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</si>
  <si>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</si>
  <si>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</si>
  <si>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</si>
  <si>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</si>
  <si>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</si>
  <si>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</si>
  <si>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</si>
  <si>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</si>
  <si>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</si>
  <si>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</si>
  <si>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</si>
  <si>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</si>
  <si>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</si>
  <si>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</si>
  <si>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</si>
  <si>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</si>
  <si>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</si>
  <si>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</si>
  <si>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</si>
  <si>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</si>
  <si>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</si>
  <si>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</si>
  <si>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</si>
  <si>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</si>
  <si>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</si>
  <si>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</si>
  <si>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</si>
  <si>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</si>
  <si>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</si>
  <si>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</si>
  <si>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</si>
  <si>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</si>
  <si>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</si>
  <si>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</si>
  <si>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</si>
  <si>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</si>
  <si>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</si>
  <si>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</si>
  <si>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</si>
  <si>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</si>
  <si>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</si>
  <si>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</si>
  <si>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</si>
  <si>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</si>
  <si>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</si>
  <si>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</si>
  <si>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</si>
  <si>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</si>
  <si>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</si>
  <si>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</si>
  <si>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</si>
  <si>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</si>
  <si>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</si>
  <si>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</si>
  <si>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</si>
  <si>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</si>
  <si>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</si>
  <si>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</si>
  <si>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</si>
  <si>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</si>
  <si>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</si>
  <si>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</si>
  <si>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</si>
  <si>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</si>
  <si>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</si>
  <si>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</si>
  <si>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</si>
  <si>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</si>
  <si>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</si>
  <si>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</si>
  <si>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</si>
  <si>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</si>
  <si>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</si>
  <si>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</si>
  <si>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</si>
  <si>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</si>
  <si>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</si>
  <si>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</si>
  <si>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</si>
  <si>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</si>
  <si>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</si>
  <si>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</si>
  <si>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</si>
  <si>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</si>
  <si>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</si>
  <si>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</si>
  <si>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</si>
  <si>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</si>
  <si>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</si>
  <si>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</si>
  <si>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</si>
  <si>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</si>
  <si>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</si>
  <si>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</si>
  <si>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</si>
  <si>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</si>
  <si>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</si>
  <si>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</si>
  <si>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</si>
  <si>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</si>
  <si>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</si>
  <si>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</si>
  <si>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</si>
  <si>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</si>
  <si>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</si>
  <si>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</si>
  <si>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</si>
  <si>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</si>
  <si>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</si>
  <si>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</si>
  <si>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</si>
  <si>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</si>
  <si>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</si>
  <si>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</si>
  <si>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</si>
  <si>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</si>
  <si>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</si>
  <si>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</si>
  <si>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</si>
  <si>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</si>
  <si>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</si>
  <si>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</si>
  <si>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</si>
  <si>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</si>
  <si>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</si>
  <si>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</si>
  <si>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</si>
  <si>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</si>
  <si>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</si>
  <si>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</si>
  <si>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</si>
  <si>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</si>
  <si>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</si>
  <si>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</si>
  <si>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</si>
  <si>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</si>
  <si>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</si>
  <si>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</si>
  <si>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</si>
  <si>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</si>
  <si>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</si>
  <si>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</si>
  <si>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</si>
  <si>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</si>
  <si>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</si>
  <si>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</si>
  <si>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</si>
  <si>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</si>
  <si>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</si>
  <si>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</si>
  <si>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</si>
  <si>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</si>
  <si>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</si>
  <si>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</si>
  <si>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</si>
  <si>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</si>
  <si>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</si>
  <si>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</si>
  <si>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</si>
  <si>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</si>
  <si>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</si>
  <si>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</si>
  <si>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</si>
  <si>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</si>
  <si>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</si>
  <si>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</si>
  <si>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</si>
  <si>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</si>
  <si>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</si>
  <si>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</si>
  <si>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</si>
  <si>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</si>
  <si>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</si>
  <si>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</si>
  <si>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</si>
  <si>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</si>
  <si>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</si>
  <si>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</si>
  <si>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</si>
  <si>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</si>
  <si>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</si>
  <si>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</si>
  <si>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</si>
  <si>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</si>
  <si>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</si>
  <si>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</si>
  <si>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</si>
  <si>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</si>
  <si>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</si>
  <si>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</si>
  <si>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</si>
  <si>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</si>
  <si>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</si>
  <si>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</si>
  <si>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</si>
  <si>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</si>
  <si>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</si>
  <si>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</si>
  <si>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</si>
  <si>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</si>
  <si>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</si>
  <si>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</si>
  <si>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</si>
  <si>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</si>
  <si>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</si>
  <si>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</si>
  <si>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</si>
  <si>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</si>
  <si>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</si>
  <si>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</si>
  <si>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</si>
  <si>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</si>
  <si>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</si>
  <si>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</si>
  <si>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</si>
  <si>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</si>
  <si>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</si>
  <si>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</si>
  <si>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</si>
  <si>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</si>
  <si>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</si>
  <si>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</si>
  <si>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</si>
  <si>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</si>
  <si>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</si>
  <si>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</si>
  <si>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</si>
  <si>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</si>
  <si>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</si>
  <si>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</si>
  <si>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</si>
  <si>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</si>
  <si>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</si>
  <si>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</si>
  <si>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</si>
  <si>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</si>
  <si>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</si>
  <si>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</si>
  <si>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</si>
  <si>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</si>
  <si>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</si>
  <si>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</si>
  <si>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</si>
  <si>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</si>
  <si>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</si>
  <si>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</si>
  <si>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</si>
  <si>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</si>
  <si>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</si>
  <si>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</si>
  <si>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</si>
  <si>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</si>
  <si>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</si>
  <si>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</si>
  <si>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</si>
  <si>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</si>
  <si>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</si>
  <si>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</si>
  <si>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</si>
  <si>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</si>
  <si>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</si>
  <si>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</si>
  <si>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</si>
  <si>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</si>
  <si>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</si>
  <si>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</si>
  <si>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</si>
  <si>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</si>
  <si>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</si>
  <si>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</si>
  <si>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</si>
  <si>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</si>
  <si>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</si>
  <si>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</si>
  <si>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</si>
  <si>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</si>
  <si>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</si>
  <si>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</si>
  <si>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</si>
  <si>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</si>
  <si>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</si>
  <si>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</si>
  <si>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</si>
  <si>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</si>
  <si>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</si>
  <si>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</si>
  <si>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</si>
  <si>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</si>
  <si>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</si>
  <si>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</si>
  <si>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</si>
  <si>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</si>
  <si>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</si>
  <si>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</si>
  <si>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</si>
  <si>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</si>
  <si>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</si>
  <si>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</si>
  <si>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</si>
  <si>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</si>
  <si>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</si>
  <si>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</si>
  <si>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</si>
  <si>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</si>
  <si>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</si>
  <si>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</si>
  <si>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</si>
  <si>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</si>
  <si>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</si>
  <si>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</si>
  <si>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</si>
  <si>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</si>
  <si>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</si>
  <si>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</si>
  <si>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</si>
  <si>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</si>
  <si>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</si>
  <si>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</si>
  <si>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</si>
  <si>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</si>
  <si>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</si>
  <si>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</si>
  <si>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</si>
  <si>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</si>
  <si>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</si>
  <si>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</si>
  <si>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</si>
  <si>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</si>
  <si>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</si>
  <si>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</si>
  <si>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</si>
  <si>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</si>
  <si>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</si>
  <si>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</si>
  <si>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</si>
  <si>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</si>
  <si>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</si>
  <si>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</si>
  <si>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</si>
  <si>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</si>
  <si>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</si>
  <si>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</si>
  <si>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</si>
  <si>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</si>
  <si>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</si>
  <si>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</si>
  <si>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</si>
  <si>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</si>
  <si>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</si>
  <si>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</si>
  <si>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</si>
  <si>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</si>
  <si>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</si>
  <si>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</si>
  <si>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</si>
  <si>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</si>
  <si>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</si>
  <si>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</si>
  <si>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</si>
  <si>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</si>
  <si>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</si>
  <si>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</si>
  <si>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</si>
  <si>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</si>
  <si>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</si>
  <si>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</si>
  <si>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</si>
  <si>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</si>
  <si>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</si>
  <si>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</si>
  <si>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</si>
  <si>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</si>
  <si>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</si>
  <si>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</si>
  <si>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</si>
  <si>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</si>
  <si>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</si>
  <si>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</si>
  <si>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</si>
  <si>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</si>
  <si>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</si>
  <si>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</si>
  <si>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</si>
  <si>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</si>
  <si>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</si>
  <si>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</si>
  <si>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</si>
  <si>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</si>
  <si>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</si>
  <si>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</si>
  <si>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</si>
  <si>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</si>
  <si>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</si>
  <si>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</si>
  <si>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</si>
  <si>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</si>
  <si>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</si>
  <si>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</si>
  <si>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</si>
  <si>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</si>
  <si>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</si>
  <si>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</si>
  <si>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</si>
  <si>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</si>
  <si>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</si>
  <si>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</si>
  <si>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</si>
  <si>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</si>
  <si>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</si>
  <si>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</si>
  <si>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</si>
  <si>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</si>
  <si>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</si>
  <si>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</si>
  <si>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</si>
  <si>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</si>
  <si>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</si>
  <si>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</si>
  <si>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</si>
  <si>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</si>
  <si>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</si>
  <si>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</si>
  <si>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</si>
  <si>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</si>
  <si>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</si>
  <si>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</si>
  <si>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</si>
  <si>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</si>
  <si>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</si>
  <si>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</si>
  <si>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</si>
  <si>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</si>
  <si>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</si>
  <si>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</si>
  <si>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</si>
  <si>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</si>
  <si>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</si>
  <si>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</si>
  <si>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</si>
  <si>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</si>
  <si>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</si>
  <si>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</si>
  <si>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</si>
  <si>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</si>
  <si>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</si>
  <si>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</si>
  <si>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</si>
  <si>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</si>
  <si>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</si>
  <si>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</si>
  <si>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</si>
  <si>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</si>
  <si>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</si>
  <si>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</si>
  <si>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</si>
  <si>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</si>
  <si>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</si>
  <si>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</si>
  <si>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</si>
  <si>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</si>
  <si>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</si>
  <si>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</si>
  <si>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</si>
  <si>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</si>
  <si>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</si>
  <si>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</si>
  <si>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</si>
  <si>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</si>
  <si>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</si>
  <si>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</si>
  <si>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</si>
  <si>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</si>
  <si>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</si>
  <si>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</si>
  <si>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</si>
  <si>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</si>
  <si>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</si>
  <si>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</si>
  <si>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</si>
  <si>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</si>
  <si>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</si>
  <si>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</si>
  <si>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</si>
  <si>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</si>
  <si>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</si>
  <si>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</si>
  <si>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</si>
  <si>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</si>
  <si>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</si>
  <si>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</si>
  <si>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</si>
  <si>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</si>
  <si>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</si>
  <si>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</si>
  <si>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</si>
  <si>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</si>
  <si>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</si>
  <si>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</si>
  <si>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</si>
  <si>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</si>
  <si>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</si>
  <si>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</si>
  <si>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</si>
  <si>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</si>
  <si>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</si>
  <si>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</si>
  <si>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</si>
  <si>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</si>
  <si>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</si>
  <si>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</si>
  <si>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</si>
  <si>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</si>
  <si>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</si>
  <si>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</si>
  <si>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</si>
  <si>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</si>
  <si>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</si>
  <si>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</si>
  <si>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</si>
  <si>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</si>
  <si>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</si>
  <si>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</si>
  <si>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</si>
  <si>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</si>
  <si>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</si>
  <si>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</si>
  <si>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</si>
  <si>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</si>
  <si>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</si>
  <si>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</si>
  <si>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</si>
  <si>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</si>
  <si>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</si>
  <si>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</si>
  <si>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</si>
  <si>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</si>
  <si>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</si>
  <si>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</si>
  <si>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</si>
  <si>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</si>
  <si>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</si>
  <si>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</si>
  <si>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</si>
  <si>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</si>
  <si>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</si>
  <si>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</si>
  <si>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</si>
  <si>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</si>
  <si>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</si>
  <si>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</si>
  <si>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</si>
  <si>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</si>
  <si>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</si>
  <si>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</si>
  <si>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</si>
  <si>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</si>
  <si>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</si>
  <si>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</si>
  <si>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</si>
  <si>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</si>
  <si>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</si>
  <si>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</si>
  <si>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</si>
  <si>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</si>
  <si>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</si>
  <si>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</si>
  <si>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</si>
  <si>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</si>
  <si>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</si>
  <si>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</si>
  <si>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</si>
  <si>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</si>
  <si>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</si>
  <si>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</si>
  <si>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</si>
  <si>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</si>
  <si>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</si>
  <si>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</si>
  <si>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</si>
  <si>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</si>
  <si>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</si>
  <si>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</si>
  <si>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</si>
  <si>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</si>
  <si>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</si>
  <si>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</si>
  <si>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</si>
  <si>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</si>
  <si>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</si>
  <si>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</si>
  <si>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</si>
  <si>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</si>
  <si>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</si>
  <si>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</si>
  <si>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</si>
  <si>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</si>
  <si>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</si>
  <si>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</si>
  <si>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</si>
  <si>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</si>
  <si>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</si>
  <si>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</si>
  <si>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</si>
  <si>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</si>
  <si>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</si>
  <si>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</si>
  <si>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</si>
  <si>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</si>
  <si>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</si>
  <si>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</si>
  <si>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</si>
  <si>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</si>
  <si>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</si>
  <si>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</si>
  <si>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</si>
  <si>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</si>
  <si>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</si>
  <si>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</si>
  <si>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</si>
  <si>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</si>
  <si>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</si>
  <si>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</si>
  <si>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</si>
  <si>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</si>
  <si>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</si>
  <si>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</si>
  <si>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</si>
  <si>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</si>
  <si>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</si>
  <si>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</si>
  <si>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</si>
  <si>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</si>
  <si>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</si>
  <si>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</si>
  <si>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</si>
  <si>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</si>
  <si>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</si>
  <si>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</si>
  <si>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</si>
  <si>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</si>
  <si>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</si>
  <si>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</si>
  <si>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</si>
  <si>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</si>
  <si>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</si>
  <si>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</si>
  <si>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</si>
  <si>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</si>
  <si>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</si>
  <si>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</si>
  <si>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</si>
  <si>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</si>
  <si>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</si>
  <si>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</si>
  <si>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</si>
  <si>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</si>
  <si>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</si>
  <si>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</si>
  <si>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</si>
  <si>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</si>
  <si>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</si>
  <si>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</si>
  <si>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</si>
  <si>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</si>
  <si>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</si>
  <si>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</si>
  <si>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</si>
  <si>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</si>
  <si>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</si>
  <si>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</si>
  <si>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</si>
  <si>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</si>
  <si>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</si>
  <si>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</si>
  <si>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</si>
  <si>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</si>
  <si>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</si>
  <si>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</si>
  <si>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</si>
  <si>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</si>
  <si>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</si>
  <si>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</si>
  <si>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</si>
  <si>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</si>
  <si>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</si>
  <si>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</si>
  <si>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</si>
  <si>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</si>
  <si>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</si>
  <si>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</si>
  <si>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</si>
  <si>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</si>
  <si>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</si>
  <si>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</si>
  <si>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</si>
  <si>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</si>
  <si>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</si>
  <si>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</si>
  <si>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</si>
  <si>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</si>
  <si>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</si>
  <si>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</si>
  <si>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</si>
  <si>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</si>
  <si>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</si>
  <si>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</si>
  <si>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</si>
  <si>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</si>
  <si>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</si>
  <si>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</si>
  <si>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</si>
  <si>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</si>
  <si>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</si>
  <si>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</si>
  <si>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</si>
  <si>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</si>
  <si>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</si>
  <si>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</si>
  <si>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</si>
  <si>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</si>
  <si>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</si>
  <si>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</si>
  <si>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</si>
  <si>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</si>
  <si>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</si>
  <si>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</si>
  <si>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</si>
  <si>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</si>
  <si>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</si>
  <si>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</si>
  <si>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</si>
  <si>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</si>
  <si>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</si>
  <si>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</si>
  <si>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</si>
  <si>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</si>
  <si>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</si>
  <si>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</si>
  <si>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</si>
  <si>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</si>
  <si>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</si>
  <si>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</si>
  <si>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</si>
  <si>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</si>
  <si>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</si>
  <si>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</si>
  <si>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</si>
  <si>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</si>
  <si>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</si>
  <si>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</si>
  <si>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</si>
  <si>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</si>
  <si>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</si>
  <si>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</si>
  <si>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</si>
  <si>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</si>
  <si>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</si>
  <si>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</si>
  <si>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</si>
  <si>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</si>
  <si>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</si>
  <si>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</si>
  <si>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</si>
  <si>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</si>
  <si>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</si>
  <si>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</si>
  <si>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</si>
  <si>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</si>
  <si>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</si>
  <si>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</si>
  <si>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</si>
  <si>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</si>
  <si>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</si>
  <si>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</si>
  <si>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</si>
  <si>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</si>
  <si>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</si>
  <si>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</si>
  <si>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</si>
  <si>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</si>
  <si>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</si>
  <si>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</si>
  <si>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</si>
  <si>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</si>
  <si>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</si>
  <si>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</si>
  <si>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</si>
  <si>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</si>
  <si>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</si>
  <si>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</si>
  <si>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</si>
  <si>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</si>
  <si>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</si>
  <si>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</si>
  <si>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</si>
  <si>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</si>
  <si>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</si>
  <si>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</si>
  <si>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</si>
  <si>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</si>
  <si>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</si>
  <si>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</si>
  <si>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</si>
  <si>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</si>
  <si>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</si>
  <si>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</si>
  <si>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</si>
  <si>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</si>
  <si>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</si>
  <si>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</si>
  <si>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</si>
  <si>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</si>
  <si>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</si>
  <si>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</si>
  <si>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</si>
  <si>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</si>
  <si>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</si>
  <si>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</si>
  <si>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</si>
  <si>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</si>
  <si>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</si>
  <si>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</si>
  <si>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</si>
  <si>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</si>
  <si>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</si>
  <si>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</si>
  <si>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</si>
  <si>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</si>
  <si>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</si>
  <si>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</si>
  <si>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</si>
  <si>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</si>
  <si>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</si>
  <si>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</si>
  <si>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</si>
  <si>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</si>
  <si>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</si>
  <si>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</si>
  <si>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</si>
  <si>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</si>
  <si>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</si>
  <si>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</si>
  <si>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</si>
  <si>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</si>
  <si>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</si>
  <si>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</si>
  <si>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</si>
  <si>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</si>
  <si>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</si>
  <si>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</si>
  <si>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</si>
  <si>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</si>
  <si>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</si>
  <si>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</si>
  <si>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</si>
  <si>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</si>
  <si>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</si>
  <si>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</si>
  <si>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</si>
  <si>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</si>
  <si>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</si>
  <si>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</si>
  <si>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</si>
  <si>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</si>
  <si>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</si>
  <si>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</si>
  <si>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</si>
  <si>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</si>
  <si>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</si>
  <si>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</si>
  <si>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</si>
  <si>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</si>
  <si>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</si>
  <si>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</si>
  <si>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</si>
  <si>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</si>
  <si>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</si>
  <si>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</si>
  <si>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</si>
  <si>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</si>
  <si>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</si>
  <si>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</si>
  <si>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</si>
  <si>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</si>
  <si>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</si>
  <si>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</si>
  <si>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</si>
  <si>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</si>
  <si>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</si>
  <si>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</si>
  <si>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</si>
  <si>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</si>
  <si>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</si>
  <si>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</si>
  <si>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</si>
  <si>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</si>
  <si>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</si>
  <si>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</si>
  <si>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</si>
  <si>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</si>
  <si>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</si>
  <si>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</si>
  <si>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</si>
  <si>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</si>
  <si>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</si>
  <si>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</si>
  <si>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</si>
  <si>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</si>
  <si>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</si>
  <si>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</si>
  <si>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</si>
  <si>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</si>
  <si>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</si>
  <si>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</si>
  <si>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</si>
  <si>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</si>
  <si>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</si>
  <si>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</si>
  <si>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</si>
  <si>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</si>
  <si>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</si>
  <si>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</si>
  <si>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</si>
  <si>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</si>
  <si>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</si>
  <si>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</si>
  <si>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</si>
  <si>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</si>
  <si>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</si>
  <si>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</si>
  <si>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</si>
  <si>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</si>
  <si>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</si>
  <si>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</si>
  <si>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</si>
  <si>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</si>
  <si>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</si>
  <si>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</si>
  <si>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</si>
  <si>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</si>
  <si>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</si>
  <si>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</si>
  <si>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</si>
  <si>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</si>
  <si>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</si>
  <si>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</si>
  <si>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</si>
  <si>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</si>
  <si>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</si>
  <si>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</si>
  <si>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</si>
  <si>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</si>
  <si>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</si>
  <si>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</si>
  <si>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</si>
  <si>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</si>
  <si>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</si>
  <si>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</si>
  <si>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</si>
  <si>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</si>
  <si>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</si>
  <si>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</si>
  <si>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</si>
  <si>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</si>
  <si>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</si>
  <si>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</si>
  <si>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</si>
  <si>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</si>
  <si>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</si>
  <si>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</si>
  <si>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</si>
  <si>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</si>
  <si>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</si>
  <si>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</si>
  <si>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</si>
  <si>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</si>
  <si>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</si>
  <si>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</si>
  <si>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</si>
  <si>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</si>
  <si>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</si>
  <si>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</si>
  <si>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</si>
  <si>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</si>
  <si>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</si>
  <si>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</si>
  <si>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</si>
  <si>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</si>
  <si>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</si>
  <si>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</si>
  <si>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</si>
  <si>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</si>
  <si>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</si>
  <si>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</si>
  <si>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</si>
  <si>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</si>
  <si>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</si>
  <si>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</si>
  <si>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</si>
  <si>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</si>
  <si>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</si>
  <si>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</si>
  <si>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</si>
  <si>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</si>
  <si>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</si>
  <si>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</si>
  <si>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</si>
  <si>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</si>
  <si>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</si>
  <si>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</si>
  <si>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</si>
  <si>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</si>
  <si>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</si>
  <si>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</si>
  <si>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</si>
  <si>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</si>
  <si>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</si>
  <si>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</si>
  <si>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</si>
  <si>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</si>
  <si>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</si>
  <si>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</si>
  <si>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</si>
  <si>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</si>
  <si>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</si>
  <si>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</si>
  <si>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</si>
  <si>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</si>
  <si>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</si>
  <si>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</si>
  <si>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</si>
  <si>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</si>
  <si>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</si>
  <si>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</si>
  <si>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</si>
  <si>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</si>
  <si>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</si>
  <si>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</si>
  <si>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</si>
  <si>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</si>
  <si>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</si>
  <si>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</si>
  <si>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</si>
  <si>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</si>
  <si>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</si>
  <si>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</si>
  <si>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</si>
  <si>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</si>
  <si>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</si>
  <si>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</si>
  <si>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</si>
  <si>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</si>
  <si>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</si>
  <si>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</si>
  <si>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</si>
  <si>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</si>
  <si>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</si>
  <si>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</si>
  <si>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</si>
  <si>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</si>
  <si>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</si>
  <si>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</si>
  <si>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</si>
  <si>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</si>
  <si>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</si>
  <si>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</si>
  <si>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</si>
  <si>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</si>
  <si>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</si>
  <si>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</si>
  <si>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</si>
  <si>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</si>
  <si>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</si>
  <si>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</si>
  <si>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</si>
  <si>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</si>
  <si>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</si>
  <si>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</si>
  <si>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</si>
  <si>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</si>
  <si>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</si>
  <si>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</si>
  <si>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</si>
  <si>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</si>
  <si>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</si>
  <si>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</si>
  <si>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</si>
  <si>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</si>
  <si>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</si>
  <si>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</si>
  <si>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</si>
  <si>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</si>
  <si>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</si>
  <si>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</si>
  <si>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</si>
  <si>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</si>
  <si>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</si>
  <si>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</si>
  <si>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</si>
  <si>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</si>
  <si>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</si>
  <si>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</si>
  <si>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</si>
  <si>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</si>
  <si>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</si>
  <si>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</si>
  <si>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</si>
  <si>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</si>
  <si>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</si>
  <si>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</si>
  <si>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</si>
  <si>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</si>
  <si>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</si>
  <si>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</si>
  <si>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</si>
  <si>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</si>
  <si>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</si>
  <si>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</si>
  <si>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</si>
  <si>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</si>
  <si>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</si>
  <si>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</si>
  <si>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</si>
  <si>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</si>
  <si>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</si>
  <si>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</si>
  <si>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</si>
  <si>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</si>
  <si>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</si>
  <si>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</si>
  <si>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</si>
  <si>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</si>
  <si>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</si>
  <si>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</si>
  <si>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</si>
  <si>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</si>
  <si>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</si>
  <si>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</si>
  <si>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</si>
  <si>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</si>
  <si>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</si>
  <si>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</si>
  <si>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</si>
  <si>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</si>
  <si>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</si>
  <si>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</si>
  <si>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</si>
  <si>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</si>
  <si>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</si>
  <si>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</si>
  <si>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</si>
  <si>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</si>
  <si>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</si>
  <si>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</si>
  <si>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</si>
  <si>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</si>
  <si>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</si>
  <si>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</si>
  <si>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</si>
  <si>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</si>
  <si>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</si>
  <si>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</si>
  <si>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</si>
  <si>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</si>
  <si>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</si>
  <si>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</si>
  <si>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</si>
  <si>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</si>
  <si>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</si>
  <si>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</si>
  <si>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</si>
  <si>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</si>
  <si>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</si>
  <si>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</si>
  <si>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</si>
  <si>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</si>
  <si>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</si>
  <si>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</si>
  <si>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</si>
  <si>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</si>
  <si>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</si>
  <si>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</si>
  <si>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</si>
  <si>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</si>
  <si>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</si>
  <si>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</si>
  <si>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</si>
  <si>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</si>
  <si>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</si>
  <si>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</si>
  <si>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</si>
  <si>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</si>
  <si>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</si>
  <si>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</si>
  <si>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</si>
  <si>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</si>
  <si>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</si>
  <si>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</si>
  <si>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</si>
  <si>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</si>
  <si>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</si>
  <si>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</si>
  <si>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</si>
  <si>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</si>
  <si>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</si>
  <si>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</si>
  <si>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</si>
  <si>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</si>
  <si>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</si>
  <si>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</si>
  <si>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</si>
  <si>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</si>
  <si>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</si>
  <si>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</si>
  <si>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</si>
  <si>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</si>
  <si>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</si>
  <si>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</si>
  <si>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</si>
  <si>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</si>
  <si>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</si>
  <si>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</si>
  <si>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</si>
  <si>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</si>
  <si>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</si>
  <si>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</si>
  <si>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</si>
  <si>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</si>
  <si>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</si>
  <si>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</si>
  <si>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</si>
  <si>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</si>
  <si>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</si>
  <si>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</si>
  <si>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</si>
  <si>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</si>
  <si>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</si>
  <si>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</si>
  <si>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</si>
  <si>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</si>
  <si>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</si>
  <si>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</si>
  <si>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</si>
  <si>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</si>
  <si>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</si>
  <si>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</si>
  <si>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</si>
  <si>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</si>
  <si>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</si>
  <si>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</si>
  <si>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</si>
  <si>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</si>
  <si>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</si>
  <si>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</si>
  <si>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</si>
  <si>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</si>
  <si>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</si>
  <si>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</si>
  <si>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</si>
  <si>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</si>
  <si>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</si>
  <si>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</si>
  <si>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</si>
  <si>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</si>
  <si>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</si>
  <si>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</si>
  <si>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</si>
  <si>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</si>
  <si>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</si>
  <si>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</si>
  <si>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</si>
  <si>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</si>
  <si>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</si>
  <si>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</si>
  <si>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</si>
  <si>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</si>
  <si>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</si>
  <si>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</si>
  <si>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</si>
  <si>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</si>
  <si>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</si>
  <si>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</si>
  <si>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</si>
  <si>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</si>
  <si>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</si>
  <si>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</si>
  <si>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</si>
  <si>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</si>
  <si>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</si>
  <si>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</si>
  <si>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</si>
  <si>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</si>
  <si>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</si>
  <si>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</si>
  <si>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</si>
  <si>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</si>
  <si>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</si>
  <si>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</si>
  <si>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</si>
  <si>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</si>
  <si>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</si>
  <si>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</si>
  <si>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</si>
  <si>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</si>
  <si>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</si>
  <si>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</si>
  <si>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</si>
  <si>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</si>
  <si>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</si>
  <si>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</si>
  <si>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</si>
  <si>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</si>
  <si>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</si>
  <si>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</si>
  <si>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</si>
  <si>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</si>
  <si>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</si>
  <si>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</si>
  <si>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</si>
  <si>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</si>
  <si>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</si>
  <si>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</si>
  <si>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</si>
  <si>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</si>
  <si>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</si>
  <si>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</si>
  <si>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</si>
  <si>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</si>
  <si>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</si>
  <si>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</si>
  <si>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</si>
  <si>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</si>
  <si>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</si>
  <si>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</si>
  <si>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</si>
  <si>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</si>
  <si>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</si>
  <si>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</si>
  <si>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</si>
  <si>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</si>
  <si>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</si>
  <si>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</si>
  <si>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</si>
  <si>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</si>
  <si>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</si>
  <si>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</si>
  <si>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</si>
  <si>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</si>
  <si>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</si>
  <si>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</si>
  <si>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</si>
  <si>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</si>
  <si>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</si>
  <si>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</si>
  <si>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</si>
  <si>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</si>
  <si>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</si>
  <si>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</si>
  <si>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</si>
  <si>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</si>
  <si>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</si>
  <si>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</si>
  <si>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</si>
  <si>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</si>
  <si>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</si>
  <si>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</si>
  <si>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</si>
  <si>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</si>
  <si>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</si>
  <si>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</si>
  <si>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</si>
  <si>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</si>
  <si>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</si>
  <si>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</si>
  <si>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</si>
  <si>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</si>
  <si>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</si>
  <si>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</si>
  <si>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</si>
  <si>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</si>
  <si>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</si>
  <si>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</si>
  <si>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</si>
  <si>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</si>
  <si>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</si>
  <si>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</si>
  <si>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</si>
  <si>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</si>
  <si>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</si>
  <si>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</si>
  <si>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</si>
  <si>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</si>
  <si>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</si>
  <si>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</si>
  <si>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</si>
  <si>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</si>
  <si>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</si>
  <si>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</si>
  <si>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</si>
  <si>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</si>
  <si>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</si>
  <si>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</si>
  <si>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</si>
  <si>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</si>
  <si>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</si>
  <si>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</si>
  <si>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</si>
  <si>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</si>
  <si>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</si>
  <si>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</si>
  <si>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</si>
  <si>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</si>
  <si>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</si>
  <si>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</si>
  <si>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</si>
  <si>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</si>
  <si>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</si>
  <si>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</si>
  <si>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</si>
  <si>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</si>
  <si>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</si>
  <si>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</si>
  <si>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</si>
  <si>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</si>
  <si>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</si>
  <si>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</si>
  <si>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</si>
  <si>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</si>
  <si>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</si>
  <si>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</si>
  <si>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</si>
  <si>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</si>
  <si>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</si>
  <si>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</si>
  <si>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</si>
  <si>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</si>
  <si>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</si>
  <si>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</si>
  <si>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</si>
  <si>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</si>
  <si>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</si>
  <si>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</si>
  <si>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</si>
  <si>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</si>
  <si>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</si>
  <si>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</si>
  <si>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</si>
  <si>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</si>
  <si>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</si>
  <si>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</si>
  <si>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</si>
  <si>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</si>
  <si>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</si>
  <si>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</si>
  <si>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</si>
  <si>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</si>
  <si>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</si>
  <si>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</si>
  <si>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</si>
  <si>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</si>
  <si>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</si>
  <si>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</si>
  <si>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</si>
  <si>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</si>
  <si>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</si>
  <si>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</si>
  <si>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</si>
  <si>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</si>
  <si>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</si>
  <si>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</si>
  <si>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</si>
  <si>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</si>
  <si>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</si>
  <si>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</si>
  <si>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</si>
  <si>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</si>
  <si>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</si>
  <si>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</si>
  <si>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</si>
  <si>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</si>
  <si>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</si>
  <si>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</si>
  <si>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</si>
  <si>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</si>
  <si>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</si>
  <si>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</si>
  <si>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</si>
  <si>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</si>
  <si>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</si>
  <si>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</si>
  <si>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</si>
  <si>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</si>
  <si>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</si>
  <si>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</si>
  <si>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</si>
  <si>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</si>
  <si>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</si>
  <si>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</si>
  <si>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</si>
  <si>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</si>
  <si>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</si>
  <si>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</si>
  <si>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</si>
  <si>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</si>
  <si>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</si>
  <si>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</si>
  <si>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</si>
  <si>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</si>
  <si>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</si>
  <si>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</si>
  <si>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</si>
  <si>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</si>
  <si>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</si>
  <si>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</si>
  <si>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</si>
  <si>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</si>
  <si>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</si>
  <si>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</si>
  <si>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</si>
  <si>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</si>
  <si>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</si>
  <si>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</si>
  <si>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</si>
  <si>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</si>
  <si>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</si>
  <si>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</si>
  <si>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</si>
  <si>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</si>
  <si>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</si>
  <si>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</si>
  <si>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</si>
  <si>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</si>
  <si>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</si>
  <si>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</si>
  <si>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</si>
  <si>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</si>
  <si>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</si>
  <si>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</si>
  <si>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</si>
  <si>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</si>
  <si>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</si>
  <si>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</si>
  <si>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</si>
  <si>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</si>
  <si>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</si>
  <si>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</si>
  <si>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</si>
  <si>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</si>
  <si>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</si>
  <si>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</si>
  <si>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</si>
  <si>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</si>
  <si>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</si>
  <si>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</si>
  <si>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</si>
  <si>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</si>
  <si>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</si>
  <si>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</si>
  <si>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</si>
  <si>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</si>
  <si>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</si>
  <si>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</si>
  <si>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</si>
  <si>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</si>
  <si>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</si>
  <si>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</si>
  <si>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</si>
  <si>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</si>
  <si>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</si>
  <si>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</si>
  <si>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</si>
  <si>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</si>
  <si>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</si>
  <si>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</si>
  <si>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</si>
  <si>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</si>
  <si>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</si>
  <si>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</si>
  <si>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</si>
  <si>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</si>
  <si>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</si>
  <si>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</si>
  <si>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</si>
  <si>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</si>
  <si>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</si>
  <si>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</si>
  <si>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</si>
  <si>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</si>
  <si>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</si>
  <si>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</si>
  <si>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</si>
  <si>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</si>
  <si>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</si>
  <si>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</si>
  <si>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</si>
  <si>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</si>
  <si>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</si>
  <si>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</si>
  <si>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</si>
  <si>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</si>
  <si>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</si>
  <si>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</si>
  <si>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</si>
  <si>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</si>
  <si>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</si>
  <si>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</si>
  <si>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</si>
  <si>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</si>
  <si>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</si>
  <si>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</si>
  <si>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</si>
  <si>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</si>
  <si>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</si>
  <si>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</si>
  <si>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</si>
  <si>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</si>
  <si>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</si>
  <si>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</si>
  <si>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</si>
  <si>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</si>
  <si>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</si>
  <si>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</si>
  <si>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</si>
  <si>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</si>
  <si>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</si>
  <si>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</si>
  <si>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</si>
  <si>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</si>
  <si>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</si>
  <si>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</si>
  <si>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</si>
  <si>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</si>
  <si>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</si>
  <si>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</si>
  <si>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</si>
  <si>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</si>
  <si>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</si>
  <si>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</si>
  <si>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</si>
  <si>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</si>
  <si>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</si>
  <si>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</si>
  <si>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</si>
  <si>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</si>
  <si>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</si>
  <si>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</si>
  <si>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</si>
  <si>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</si>
  <si>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</si>
  <si>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</si>
  <si>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</si>
  <si>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</si>
  <si>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</si>
  <si>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</si>
  <si>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</si>
  <si>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</si>
  <si>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</si>
  <si>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</si>
  <si>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</si>
  <si>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</si>
  <si>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</si>
  <si>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</si>
  <si>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</si>
  <si>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</si>
  <si>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</si>
  <si>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</si>
  <si>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</si>
  <si>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</si>
  <si>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</si>
  <si>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</si>
  <si>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</si>
  <si>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</si>
  <si>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</si>
  <si>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</si>
  <si>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</si>
  <si>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</si>
  <si>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</si>
  <si>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</si>
  <si>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</si>
  <si>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</si>
  <si>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</si>
  <si>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</si>
  <si>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</si>
  <si>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</si>
  <si>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</si>
  <si>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</si>
  <si>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</si>
  <si>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</si>
  <si>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</si>
  <si>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</si>
  <si>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</si>
  <si>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</si>
  <si>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</si>
  <si>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</si>
  <si>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</si>
  <si>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</si>
  <si>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</si>
  <si>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</si>
  <si>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</si>
  <si>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</si>
  <si>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</si>
  <si>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</si>
  <si>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</si>
  <si>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</si>
  <si>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</si>
  <si>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</si>
  <si>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</si>
  <si>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</si>
  <si>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</si>
  <si>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</si>
  <si>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</si>
  <si>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</si>
  <si>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</si>
  <si>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</si>
  <si>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</si>
  <si>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</si>
  <si>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</si>
  <si>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</si>
  <si>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</si>
  <si>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</si>
  <si>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</si>
  <si>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</si>
  <si>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</si>
  <si>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</si>
  <si>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</si>
  <si>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</si>
  <si>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</si>
  <si>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</si>
  <si>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</si>
  <si>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</si>
  <si>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</si>
  <si>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</si>
  <si>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</si>
  <si>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</si>
  <si>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</si>
  <si>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</si>
  <si>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</si>
  <si>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</si>
  <si>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</si>
  <si>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</si>
  <si>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</si>
  <si>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</si>
  <si>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</si>
  <si>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</si>
  <si>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</si>
  <si>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</si>
  <si>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</si>
  <si>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</si>
  <si>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</si>
  <si>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</si>
  <si>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</si>
  <si>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</si>
  <si>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</si>
  <si>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</si>
  <si>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</si>
  <si>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</si>
  <si>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</si>
  <si>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</si>
  <si>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</si>
  <si>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</si>
  <si>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</si>
  <si>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</si>
  <si>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</si>
  <si>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</si>
  <si>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</si>
  <si>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</si>
  <si>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</si>
  <si>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</si>
  <si>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</si>
  <si>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</si>
  <si>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</si>
  <si>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</si>
  <si>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</si>
  <si>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</si>
  <si>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</si>
  <si>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</si>
  <si>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</si>
  <si>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</si>
  <si>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</si>
  <si>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</si>
  <si>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</si>
  <si>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</si>
  <si>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</si>
  <si>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</si>
  <si>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</si>
  <si>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</si>
  <si>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</si>
  <si>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</si>
  <si>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</si>
  <si>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</si>
  <si>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</si>
  <si>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</si>
  <si>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</si>
  <si>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</si>
  <si>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</si>
  <si>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</si>
  <si>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</si>
  <si>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</si>
  <si>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</si>
  <si>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</si>
  <si>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</si>
  <si>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</si>
  <si>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</si>
  <si>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</si>
  <si>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</si>
  <si>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</si>
  <si>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</si>
  <si>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</si>
  <si>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</si>
  <si>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</si>
  <si>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</si>
  <si>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</si>
  <si>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</si>
  <si>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</si>
  <si>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</si>
  <si>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</si>
  <si>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</si>
  <si>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</si>
  <si>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</si>
  <si>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</si>
  <si>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</si>
  <si>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</si>
  <si>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</si>
  <si>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</si>
  <si>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</si>
  <si>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</si>
  <si>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</si>
  <si>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</si>
  <si>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</si>
  <si>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</si>
  <si>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</si>
  <si>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</si>
  <si>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</si>
  <si>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</si>
  <si>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</si>
  <si>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</si>
  <si>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</si>
  <si>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</si>
  <si>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</si>
  <si>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</si>
  <si>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</si>
  <si>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</si>
  <si>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</si>
  <si>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</si>
  <si>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</si>
  <si>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</si>
  <si>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</si>
  <si>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</si>
  <si>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</si>
  <si>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</si>
  <si>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</si>
  <si>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</si>
  <si>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</si>
  <si>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</si>
  <si>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</si>
  <si>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</si>
  <si>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</si>
  <si>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</si>
  <si>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</si>
  <si>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</si>
  <si>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</si>
  <si>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</si>
  <si>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</si>
  <si>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</si>
  <si>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</si>
  <si>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</si>
  <si>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</si>
  <si>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</si>
  <si>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</si>
  <si>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</si>
  <si>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</si>
  <si>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</si>
  <si>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</si>
  <si>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</si>
  <si>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</si>
  <si>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</si>
  <si>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</si>
  <si>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</si>
  <si>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</si>
  <si>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</si>
  <si>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</si>
  <si>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</si>
  <si>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</si>
  <si>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</si>
  <si>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</si>
  <si>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</si>
  <si>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</si>
  <si>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</si>
  <si>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</si>
  <si>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</si>
  <si>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</si>
  <si>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</si>
  <si>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</si>
  <si>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</si>
  <si>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</si>
  <si>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</si>
  <si>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</si>
  <si>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</si>
  <si>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</si>
  <si>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</si>
  <si>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</si>
  <si>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</si>
  <si>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</si>
  <si>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</si>
  <si>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</si>
  <si>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</si>
  <si>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</si>
  <si>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</si>
  <si>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</si>
  <si>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</si>
  <si>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</si>
  <si>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</si>
  <si>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</si>
  <si>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</si>
  <si>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</si>
  <si>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</si>
  <si>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</si>
  <si>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</si>
  <si>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</si>
  <si>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</si>
  <si>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</si>
  <si>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</si>
  <si>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</si>
  <si>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</si>
  <si>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</si>
  <si>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</si>
  <si>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</si>
  <si>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</si>
  <si>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</si>
  <si>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</si>
  <si>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</si>
  <si>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</si>
  <si>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</si>
  <si>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</si>
  <si>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</si>
  <si>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</si>
  <si>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</si>
  <si>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</si>
  <si>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</si>
  <si>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</si>
  <si>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</si>
  <si>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</si>
  <si>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</si>
  <si>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</si>
  <si>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</si>
  <si>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</si>
  <si>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</si>
  <si>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</si>
  <si>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</si>
  <si>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</si>
  <si>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</si>
  <si>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</si>
  <si>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</si>
  <si>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</si>
  <si>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</si>
  <si>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</si>
  <si>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</si>
  <si>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</si>
  <si>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</si>
  <si>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</si>
  <si>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</si>
  <si>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</si>
  <si>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</si>
  <si>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</si>
  <si>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</si>
  <si>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</si>
  <si>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</si>
  <si>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</si>
  <si>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</si>
  <si>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</si>
  <si>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</si>
  <si>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</si>
  <si>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</si>
  <si>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</si>
  <si>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</si>
  <si>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</si>
  <si>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</si>
  <si>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</si>
  <si>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</si>
  <si>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</si>
  <si>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</si>
  <si>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</si>
  <si>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</si>
  <si>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</si>
  <si>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</si>
  <si>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</si>
  <si>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</si>
  <si>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</si>
  <si>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</si>
  <si>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</si>
  <si>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</si>
  <si>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</si>
  <si>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</si>
  <si>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</si>
  <si>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</si>
  <si>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</si>
  <si>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</si>
  <si>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</si>
  <si>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</si>
  <si>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</si>
  <si>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</si>
  <si>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</si>
  <si>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</si>
  <si>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</si>
  <si>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</si>
  <si>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</si>
  <si>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</si>
  <si>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</si>
  <si>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</si>
  <si>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</si>
  <si>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</si>
  <si>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</si>
  <si>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</si>
  <si>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</si>
  <si>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</si>
  <si>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</si>
  <si>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</si>
  <si>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</si>
  <si>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</si>
  <si>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</si>
  <si>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</si>
  <si>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</si>
  <si>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</si>
  <si>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</si>
  <si>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</si>
  <si>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</si>
  <si>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</si>
  <si>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</si>
  <si>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</si>
  <si>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</si>
  <si>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</si>
  <si>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</si>
  <si>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</si>
  <si>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</si>
  <si>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</si>
  <si>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</si>
  <si>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</si>
  <si>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</si>
  <si>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</si>
  <si>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</si>
  <si>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</si>
  <si>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</si>
  <si>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</si>
  <si>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</si>
  <si>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</si>
  <si>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</si>
  <si>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</si>
  <si>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</si>
  <si>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</si>
  <si>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</si>
  <si>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</si>
  <si>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</si>
  <si>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</si>
  <si>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</si>
  <si>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</si>
  <si>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</si>
  <si>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</si>
  <si>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</si>
  <si>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</si>
  <si>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</si>
  <si>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</si>
  <si>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</si>
  <si>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</si>
  <si>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</si>
  <si>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</si>
  <si>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</si>
  <si>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</si>
  <si>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</si>
  <si>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</si>
  <si>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</si>
  <si>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</si>
  <si>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</si>
  <si>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</si>
  <si>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</si>
  <si>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</si>
  <si>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</si>
  <si>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</si>
  <si>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</si>
  <si>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</si>
  <si>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</si>
  <si>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</si>
  <si>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</si>
  <si>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</si>
  <si>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</si>
  <si>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</si>
  <si>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</si>
  <si>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</si>
  <si>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</si>
  <si>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</si>
  <si>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</si>
  <si>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</si>
  <si>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</si>
  <si>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</si>
  <si>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</si>
  <si>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</si>
  <si>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</si>
  <si>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</si>
  <si>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</si>
  <si>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</si>
  <si>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</si>
  <si>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</si>
  <si>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</si>
  <si>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</si>
  <si>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</si>
  <si>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</si>
  <si>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</si>
  <si>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</si>
  <si>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</si>
  <si>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</si>
  <si>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</si>
  <si>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</si>
  <si>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</si>
  <si>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</si>
  <si>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</si>
  <si>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</si>
  <si>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</si>
  <si>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</si>
  <si>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</si>
  <si>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</si>
  <si>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</si>
  <si>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</si>
  <si>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</si>
  <si>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</si>
  <si>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</si>
  <si>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</si>
  <si>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</si>
  <si>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</si>
  <si>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</si>
  <si>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</si>
  <si>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</si>
  <si>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</si>
  <si>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</si>
  <si>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</si>
  <si>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</si>
  <si>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</si>
  <si>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</si>
  <si>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</si>
  <si>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</si>
  <si>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</si>
  <si>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</si>
  <si>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</si>
  <si>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</si>
  <si>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</si>
  <si>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</si>
  <si>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</si>
  <si>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</si>
  <si>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</si>
  <si>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</si>
  <si>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</si>
  <si>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</si>
  <si>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</si>
  <si>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</si>
  <si>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</si>
  <si>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</si>
  <si>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</si>
  <si>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</si>
  <si>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</si>
  <si>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</si>
  <si>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</si>
  <si>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</si>
  <si>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</si>
  <si>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</si>
  <si>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</si>
  <si>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</si>
  <si>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</si>
  <si>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</si>
  <si>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</si>
  <si>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</si>
  <si>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</si>
  <si>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</si>
  <si>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</si>
  <si>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</si>
  <si>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</si>
  <si>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</si>
  <si>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</si>
  <si>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</si>
  <si>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</si>
  <si>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</si>
  <si>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</si>
  <si>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</si>
  <si>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</si>
  <si>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</si>
  <si>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</si>
  <si>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</si>
  <si>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</si>
  <si>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</si>
  <si>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</si>
  <si>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</si>
  <si>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</si>
  <si>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</si>
  <si>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</si>
  <si>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</si>
  <si>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</si>
  <si>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</si>
  <si>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</si>
  <si>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</si>
  <si>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</si>
  <si>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</si>
  <si>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</si>
  <si>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</si>
  <si>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</si>
  <si>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</si>
  <si>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</si>
  <si>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</si>
  <si>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</si>
  <si>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</si>
  <si>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</si>
  <si>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</si>
  <si>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</si>
  <si>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</si>
  <si>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</si>
  <si>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</si>
  <si>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</si>
  <si>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</si>
  <si>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</si>
  <si>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</si>
  <si>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</si>
  <si>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</si>
  <si>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</si>
  <si>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</si>
  <si>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</si>
  <si>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</si>
  <si>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</si>
  <si>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</si>
  <si>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</si>
  <si>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</si>
  <si>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</si>
  <si>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</si>
  <si>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</si>
  <si>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</si>
  <si>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</si>
  <si>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</si>
  <si>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</si>
  <si>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</si>
  <si>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</si>
  <si>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</si>
  <si>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</si>
  <si>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</si>
  <si>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</si>
  <si>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</si>
  <si>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</si>
  <si>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</si>
  <si>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</si>
  <si>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</si>
  <si>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</si>
  <si>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</si>
  <si>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</si>
  <si>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</si>
  <si>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</si>
  <si>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</si>
  <si>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</si>
  <si>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</si>
  <si>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</si>
  <si>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</si>
  <si>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</si>
  <si>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</si>
  <si>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</si>
  <si>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</si>
  <si>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</si>
  <si>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</si>
  <si>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</si>
  <si>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</si>
  <si>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</si>
  <si>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</si>
  <si>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</si>
  <si>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</si>
  <si>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</si>
  <si>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</si>
  <si>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</si>
  <si>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</si>
  <si>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</si>
  <si>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</si>
  <si>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</si>
  <si>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</si>
  <si>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</si>
  <si>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</si>
  <si>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</si>
  <si>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</si>
  <si>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</si>
  <si>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</si>
  <si>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</si>
  <si>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</si>
  <si>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</si>
  <si>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</si>
  <si>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</si>
  <si>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</si>
  <si>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</si>
  <si>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</si>
  <si>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</si>
  <si>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</si>
  <si>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</si>
  <si>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</si>
  <si>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</si>
  <si>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</si>
  <si>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</si>
  <si>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</si>
  <si>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</si>
  <si>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</si>
  <si>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</si>
  <si>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</si>
  <si>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</si>
  <si>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</si>
  <si>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</si>
  <si>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</si>
  <si>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</si>
  <si>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</si>
  <si>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</si>
  <si>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</si>
  <si>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</si>
  <si>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</si>
  <si>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</si>
  <si>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</si>
  <si>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</si>
  <si>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</si>
  <si>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</si>
  <si>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</si>
  <si>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</si>
  <si>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</si>
  <si>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</si>
  <si>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</si>
  <si>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</si>
  <si>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</si>
  <si>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</si>
  <si>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</si>
  <si>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</si>
  <si>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</si>
  <si>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</si>
  <si>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</si>
  <si>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</si>
  <si>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</si>
  <si>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</si>
  <si>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</si>
  <si>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</si>
  <si>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</si>
  <si>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</si>
  <si>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</si>
  <si>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</si>
  <si>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</si>
  <si>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</si>
  <si>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</si>
  <si>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</si>
  <si>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</si>
  <si>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</si>
  <si>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</si>
  <si>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</si>
  <si>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</si>
  <si>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</si>
  <si>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</si>
  <si>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</si>
  <si>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</si>
  <si>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</si>
  <si>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</si>
  <si>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</si>
  <si>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</si>
  <si>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</si>
  <si>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</si>
  <si>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</si>
  <si>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</si>
  <si>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</si>
  <si>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</si>
  <si>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</si>
  <si>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</si>
  <si>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</si>
  <si>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</si>
  <si>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</si>
  <si>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</si>
  <si>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</si>
  <si>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</si>
  <si>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</si>
  <si>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</si>
  <si>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</si>
  <si>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</si>
  <si>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</si>
  <si>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</si>
  <si>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</si>
  <si>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</si>
  <si>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</si>
  <si>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</si>
  <si>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</si>
  <si>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</si>
  <si>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</si>
  <si>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</si>
  <si>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</si>
  <si>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</si>
  <si>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</si>
  <si>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</si>
  <si>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</si>
  <si>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</si>
  <si>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</si>
  <si>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</si>
  <si>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</si>
  <si>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</si>
  <si>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</si>
  <si>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</si>
  <si>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</si>
  <si>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</si>
  <si>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</si>
  <si>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</si>
  <si>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</si>
  <si>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</si>
  <si>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</si>
  <si>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</si>
  <si>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</si>
  <si>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</si>
  <si>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</si>
  <si>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</si>
  <si>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</si>
  <si>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</si>
  <si>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</si>
  <si>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</si>
  <si>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</si>
  <si>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</si>
  <si>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</si>
  <si>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</si>
  <si>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</si>
  <si>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</si>
  <si>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</si>
  <si>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</si>
  <si>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</si>
  <si>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</si>
  <si>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</si>
  <si>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</si>
  <si>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</si>
  <si>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</si>
  <si>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</si>
  <si>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</si>
  <si>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</si>
  <si>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</si>
  <si>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</si>
  <si>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</si>
  <si>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</si>
  <si>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</si>
  <si>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</si>
  <si>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</si>
  <si>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</si>
  <si>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</si>
  <si>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</si>
  <si>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</si>
  <si>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</si>
  <si>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</si>
  <si>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</si>
  <si>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</si>
  <si>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</si>
  <si>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</si>
  <si>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</si>
  <si>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</si>
  <si>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</si>
  <si>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</si>
  <si>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</si>
  <si>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</si>
  <si>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</si>
  <si>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</si>
  <si>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</si>
  <si>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</si>
  <si>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</si>
  <si>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</si>
  <si>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</si>
  <si>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</si>
  <si>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</si>
  <si>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</si>
  <si>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</si>
  <si>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</si>
  <si>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</si>
  <si>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</si>
  <si>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</si>
  <si>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</si>
  <si>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</si>
  <si>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</si>
  <si>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</si>
  <si>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</si>
  <si>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</si>
  <si>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</si>
  <si>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</si>
  <si>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</si>
  <si>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</si>
  <si>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</si>
  <si>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</si>
  <si>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</si>
  <si>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</si>
  <si>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</si>
  <si>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</si>
  <si>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</si>
  <si>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</si>
  <si>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</si>
  <si>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</si>
  <si>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</si>
  <si>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</si>
  <si>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</si>
  <si>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</si>
  <si>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</si>
  <si>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</si>
  <si>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</si>
  <si>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</si>
  <si>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</si>
  <si>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</si>
  <si>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</si>
  <si>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</si>
  <si>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</si>
  <si>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</si>
  <si>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</si>
  <si>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</si>
  <si>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</si>
  <si>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</si>
  <si>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</si>
  <si>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</si>
  <si>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</si>
  <si>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</si>
  <si>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</si>
  <si>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</si>
  <si>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</si>
  <si>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</si>
  <si>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</si>
  <si>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</si>
  <si>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</si>
  <si>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</si>
  <si>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</si>
  <si>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</si>
  <si>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</si>
  <si>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</si>
  <si>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</si>
  <si>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</si>
  <si>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</si>
  <si>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</si>
  <si>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</si>
  <si>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</si>
  <si>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</si>
  <si>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</si>
  <si>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</si>
  <si>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</si>
  <si>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</si>
  <si>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</si>
  <si>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</si>
  <si>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</si>
  <si>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</si>
  <si>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</si>
  <si>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</si>
  <si>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</si>
  <si>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</si>
  <si>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</si>
  <si>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</si>
  <si>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</si>
  <si>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</si>
  <si>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</si>
  <si>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</si>
  <si>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</si>
  <si>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</si>
  <si>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</si>
  <si>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</si>
  <si>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</si>
  <si>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</si>
  <si>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</si>
  <si>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</si>
  <si>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</si>
  <si>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</si>
  <si>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</si>
  <si>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</si>
  <si>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</si>
  <si>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</si>
  <si>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</si>
  <si>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</si>
  <si>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</si>
  <si>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</si>
  <si>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</si>
  <si>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</si>
  <si>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</si>
  <si>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</si>
  <si>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</si>
  <si>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</si>
  <si>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</si>
  <si>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</si>
  <si>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</si>
  <si>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</si>
  <si>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</si>
  <si>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</si>
  <si>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</si>
  <si>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</si>
  <si>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</si>
  <si>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</si>
  <si>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</si>
  <si>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</si>
  <si>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</si>
  <si>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</si>
  <si>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</si>
  <si>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</si>
  <si>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</si>
  <si>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</si>
  <si>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</si>
  <si>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</si>
  <si>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</si>
  <si>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</si>
  <si>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</si>
  <si>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</si>
  <si>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</si>
  <si>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</si>
  <si>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</si>
  <si>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</si>
  <si>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</si>
  <si>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</si>
  <si>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</si>
  <si>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</si>
  <si>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</si>
  <si>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</si>
  <si>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</si>
  <si>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</si>
  <si>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</si>
  <si>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</si>
  <si>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</si>
  <si>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</si>
  <si>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</si>
  <si>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</si>
  <si>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</si>
  <si>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</si>
  <si>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</si>
  <si>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</si>
  <si>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</si>
  <si>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</si>
  <si>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</si>
  <si>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</si>
  <si>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</si>
  <si>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</si>
  <si>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</si>
  <si>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</si>
  <si>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</si>
  <si>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</si>
  <si>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</si>
  <si>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</si>
  <si>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</si>
  <si>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</si>
  <si>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</si>
  <si>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</si>
  <si>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</si>
  <si>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</si>
  <si>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</si>
  <si>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</si>
  <si>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</si>
  <si>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</si>
  <si>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</si>
  <si>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</si>
  <si>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</si>
  <si>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</si>
  <si>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</si>
  <si>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</si>
  <si>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</si>
  <si>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</si>
  <si>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</si>
  <si>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</si>
  <si>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</si>
  <si>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</si>
  <si>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</si>
  <si>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</si>
  <si>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</si>
  <si>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</si>
  <si>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</si>
  <si>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</si>
  <si>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</si>
  <si>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</si>
  <si>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</si>
  <si>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</si>
  <si>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</si>
  <si>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</si>
  <si>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</si>
  <si>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</si>
  <si>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</si>
  <si>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</si>
  <si>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</si>
  <si>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</si>
  <si>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</si>
  <si>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</si>
  <si>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</si>
  <si>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</si>
  <si>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</si>
  <si>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</si>
  <si>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</si>
  <si>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</si>
  <si>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</si>
  <si>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</si>
  <si>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</si>
  <si>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</si>
  <si>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</si>
  <si>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</si>
  <si>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</si>
  <si>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</si>
  <si>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</si>
  <si>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</si>
  <si>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</si>
  <si>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</si>
  <si>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</si>
  <si>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</si>
  <si>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</si>
  <si>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</si>
  <si>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</si>
  <si>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</si>
  <si>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</si>
  <si>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</si>
  <si>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</si>
  <si>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</si>
  <si>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</si>
  <si>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</si>
  <si>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</si>
  <si>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</si>
  <si>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</si>
  <si>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</si>
  <si>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</si>
  <si>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</si>
  <si>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</si>
  <si>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</si>
  <si>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</si>
  <si>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</si>
  <si>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</si>
  <si>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</si>
  <si>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</si>
  <si>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</si>
  <si>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</si>
  <si>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</si>
  <si>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</si>
  <si>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</si>
  <si>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</si>
  <si>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</si>
  <si>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</si>
  <si>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</si>
  <si>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</si>
  <si>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</si>
  <si>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</si>
  <si>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</si>
  <si>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</si>
  <si>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</si>
  <si>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</si>
  <si>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</si>
  <si>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</si>
  <si>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</si>
  <si>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</si>
  <si>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</si>
  <si>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</si>
  <si>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</si>
  <si>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</si>
  <si>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</si>
  <si>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</si>
  <si>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</si>
  <si>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</si>
  <si>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</si>
  <si>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</si>
  <si>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</si>
  <si>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</si>
  <si>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</si>
  <si>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</si>
  <si>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</si>
  <si>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</si>
  <si>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</si>
  <si>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</si>
  <si>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</si>
  <si>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</si>
  <si>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</si>
  <si>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</si>
  <si>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</si>
  <si>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</si>
  <si>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</si>
  <si>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</si>
  <si>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</si>
  <si>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</si>
  <si>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</si>
  <si>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</si>
  <si>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</si>
  <si>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</si>
  <si>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</si>
  <si>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</si>
  <si>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</si>
  <si>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</si>
  <si>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</si>
  <si>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</si>
  <si>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</si>
  <si>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</si>
  <si>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</si>
  <si>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</si>
  <si>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</si>
  <si>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</si>
  <si>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</si>
  <si>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</si>
  <si>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</si>
  <si>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</si>
  <si>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</si>
  <si>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</si>
  <si>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</si>
  <si>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</si>
  <si>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</si>
  <si>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</si>
  <si>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</si>
  <si>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</si>
  <si>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</si>
  <si>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</si>
  <si>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</si>
  <si>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</si>
  <si>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</si>
  <si>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</si>
  <si>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</si>
  <si>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</si>
  <si>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</si>
  <si>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</si>
  <si>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</si>
  <si>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</si>
  <si>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</si>
  <si>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</si>
  <si>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</si>
  <si>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</si>
  <si>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</si>
  <si>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</si>
  <si>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</si>
  <si>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</si>
  <si>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</si>
  <si>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</si>
  <si>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</si>
  <si>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</si>
  <si>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</si>
  <si>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</si>
  <si>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</si>
  <si>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</si>
  <si>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</si>
  <si>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</si>
  <si>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</si>
  <si>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</si>
  <si>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</si>
  <si>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</si>
  <si>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</si>
  <si>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</si>
  <si>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</si>
  <si>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</si>
  <si>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</si>
  <si>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</si>
  <si>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</si>
  <si>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</si>
  <si>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</si>
  <si>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</si>
  <si>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</si>
  <si>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</si>
  <si>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</si>
  <si>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</si>
  <si>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</si>
  <si>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</si>
  <si>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</si>
  <si>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</si>
  <si>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</si>
  <si>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</si>
  <si>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</si>
  <si>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</si>
  <si>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</si>
  <si>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</si>
  <si>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</si>
  <si>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</si>
  <si>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</si>
  <si>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</si>
  <si>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</si>
  <si>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</si>
  <si>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</si>
  <si>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</si>
  <si>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</si>
  <si>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</si>
  <si>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</si>
  <si>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</si>
  <si>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</si>
  <si>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</si>
  <si>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</si>
  <si>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</si>
  <si>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</si>
  <si>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</si>
  <si>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</si>
  <si>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</si>
  <si>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</si>
  <si>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</si>
  <si>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</si>
  <si>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</si>
  <si>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</si>
  <si>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</si>
  <si>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</si>
  <si>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</si>
  <si>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</si>
  <si>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</si>
  <si>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</si>
  <si>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</si>
  <si>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</si>
  <si>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</si>
  <si>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</si>
  <si>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</si>
  <si>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</si>
  <si>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</si>
  <si>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</si>
  <si>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</si>
  <si>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</si>
  <si>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</si>
  <si>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</si>
  <si>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</si>
  <si>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</si>
  <si>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</si>
  <si>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</si>
  <si>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</si>
  <si>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</si>
  <si>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</si>
  <si>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</si>
  <si>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</si>
  <si>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</si>
  <si>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</si>
  <si>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</si>
  <si>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</si>
  <si>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</si>
  <si>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</si>
  <si>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</si>
  <si>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</si>
  <si>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</si>
  <si>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</si>
  <si>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</si>
  <si>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</si>
  <si>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</si>
  <si>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</si>
  <si>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</si>
  <si>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</si>
  <si>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</si>
  <si>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</si>
  <si>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</si>
  <si>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</si>
  <si>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</si>
  <si>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</si>
  <si>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</si>
  <si>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</si>
  <si>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</si>
  <si>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</si>
  <si>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</si>
  <si>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</si>
  <si>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</si>
  <si>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</si>
  <si>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</si>
  <si>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</si>
  <si>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</si>
  <si>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</si>
  <si>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</si>
  <si>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</si>
  <si>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</si>
  <si>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</si>
  <si>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</si>
  <si>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</si>
  <si>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</si>
  <si>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</si>
  <si>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</si>
  <si>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</si>
  <si>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</si>
  <si>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</si>
  <si>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</si>
  <si>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</si>
  <si>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</si>
  <si>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</si>
  <si>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</si>
  <si>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</si>
  <si>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</si>
  <si>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</si>
  <si>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</si>
  <si>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</si>
  <si>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</si>
  <si>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</si>
  <si>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</si>
  <si>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</si>
  <si>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</si>
  <si>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</si>
  <si>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</si>
  <si>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</si>
  <si>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</si>
  <si>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</si>
  <si>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</si>
  <si>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</si>
  <si>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</si>
  <si>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</si>
  <si>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</si>
  <si>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</si>
  <si>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</si>
  <si>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</si>
  <si>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</si>
  <si>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</si>
  <si>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</si>
  <si>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</si>
  <si>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</si>
  <si>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</si>
  <si>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</si>
  <si>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</si>
  <si>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</si>
  <si>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</si>
  <si>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</si>
  <si>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</si>
  <si>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</si>
  <si>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</si>
  <si>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</si>
  <si>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</si>
  <si>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</si>
  <si>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</si>
  <si>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</si>
  <si>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</si>
  <si>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</si>
  <si>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</si>
  <si>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</si>
  <si>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</si>
  <si>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</si>
  <si>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</si>
  <si>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</si>
  <si>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</si>
  <si>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</si>
  <si>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</si>
  <si>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</si>
  <si>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</si>
  <si>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</si>
  <si>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</si>
  <si>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</si>
  <si>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</si>
  <si>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</si>
  <si>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</si>
  <si>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</si>
  <si>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</si>
  <si>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</si>
  <si>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</si>
  <si>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</si>
  <si>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</si>
  <si>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</si>
  <si>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</si>
  <si>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</si>
  <si>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</si>
  <si>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</si>
  <si>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</si>
  <si>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</si>
  <si>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</si>
  <si>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</si>
  <si>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</si>
  <si>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</si>
  <si>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</si>
  <si>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</si>
  <si>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</si>
  <si>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</si>
  <si>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</si>
  <si>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</si>
  <si>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</si>
  <si>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</si>
  <si>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</si>
  <si>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</si>
  <si>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</si>
  <si>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</si>
  <si>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</si>
  <si>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</si>
  <si>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</si>
  <si>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</si>
  <si>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</si>
  <si>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</si>
  <si>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</si>
  <si>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</si>
  <si>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</si>
  <si>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</si>
  <si>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</si>
  <si>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</si>
  <si>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</si>
  <si>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</si>
  <si>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</si>
  <si>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</si>
  <si>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</si>
  <si>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</si>
  <si>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</si>
  <si>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</si>
  <si>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</si>
  <si>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</si>
  <si>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</si>
  <si>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</si>
  <si>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</si>
  <si>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</si>
  <si>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</si>
  <si>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</si>
  <si>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</si>
  <si>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</si>
  <si>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</si>
  <si>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</si>
  <si>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</si>
  <si>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</si>
  <si>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</si>
  <si>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</si>
  <si>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</si>
  <si>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</si>
  <si>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</si>
  <si>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</si>
  <si>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</si>
  <si>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</si>
  <si>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</si>
  <si>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</si>
  <si>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</si>
  <si>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</si>
  <si>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</si>
  <si>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</si>
  <si>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</si>
  <si>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</si>
  <si>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</si>
  <si>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</si>
  <si>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</si>
  <si>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</si>
  <si>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</si>
  <si>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</si>
  <si>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</si>
  <si>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</si>
  <si>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</si>
  <si>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</si>
  <si>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</si>
  <si>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</si>
  <si>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</si>
  <si>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</si>
  <si>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</si>
  <si>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</si>
  <si>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</si>
  <si>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</si>
  <si>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</si>
  <si>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</si>
  <si>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</si>
  <si>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</si>
  <si>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</si>
  <si>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</si>
  <si>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</si>
  <si>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</si>
  <si>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</si>
  <si>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</si>
  <si>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</si>
  <si>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</si>
  <si>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</si>
  <si>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</si>
  <si>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</si>
  <si>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</si>
  <si>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</si>
  <si>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</si>
  <si>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</si>
  <si>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</si>
  <si>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</si>
  <si>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</si>
  <si>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</si>
  <si>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</si>
  <si>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</si>
  <si>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</si>
  <si>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</si>
  <si>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</si>
  <si>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</si>
  <si>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</si>
  <si>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</si>
  <si>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</si>
  <si>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</si>
  <si>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</si>
  <si>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</si>
  <si>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</si>
  <si>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</si>
  <si>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</si>
  <si>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</si>
  <si>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</si>
  <si>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</si>
  <si>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</si>
  <si>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</si>
  <si>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</si>
  <si>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</si>
  <si>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</si>
  <si>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</si>
  <si>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</si>
  <si>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</si>
  <si>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</si>
  <si>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</si>
  <si>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</si>
  <si>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</si>
  <si>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</si>
  <si>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</si>
  <si>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</si>
  <si>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</si>
  <si>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</si>
  <si>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</si>
  <si>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</si>
  <si>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</si>
  <si>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</si>
  <si>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</si>
  <si>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</si>
  <si>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</si>
  <si>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</si>
  <si>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</si>
  <si>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</si>
  <si>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</si>
  <si>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</si>
  <si>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</si>
  <si>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</si>
  <si>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</si>
  <si>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</si>
  <si>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</si>
  <si>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</si>
  <si>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</si>
  <si>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</si>
  <si>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</si>
  <si>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</si>
  <si>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</si>
  <si>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</si>
  <si>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</si>
  <si>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</si>
  <si>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</si>
  <si>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</si>
  <si>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</si>
  <si>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</si>
  <si>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</si>
  <si>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</si>
  <si>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</si>
  <si>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</si>
  <si>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</si>
  <si>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</si>
  <si>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</si>
  <si>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</si>
  <si>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</si>
  <si>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</si>
  <si>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</si>
  <si>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</si>
  <si>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</si>
  <si>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</si>
  <si>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</si>
  <si>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</si>
  <si>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</si>
  <si>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</si>
  <si>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</si>
  <si>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</si>
  <si>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</si>
  <si>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</si>
  <si>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</si>
  <si>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</si>
  <si>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</si>
  <si>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</si>
  <si>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</si>
  <si>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</si>
  <si>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</si>
  <si>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</si>
  <si>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</si>
  <si>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</si>
  <si>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</si>
  <si>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</si>
  <si>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</si>
  <si>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</si>
  <si>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</si>
  <si>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</si>
  <si>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</si>
  <si>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</si>
  <si>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</si>
  <si>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</si>
  <si>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</si>
  <si>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</si>
  <si>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</si>
  <si>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</si>
  <si>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</si>
  <si>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</si>
  <si>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</si>
  <si>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</si>
  <si>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</si>
  <si>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</si>
  <si>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</si>
  <si>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</si>
  <si>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</si>
  <si>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</si>
  <si>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</si>
  <si>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</si>
  <si>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</si>
  <si>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</si>
  <si>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</si>
  <si>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</si>
  <si>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</si>
  <si>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</si>
  <si>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</si>
  <si>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</si>
  <si>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</si>
  <si>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</si>
  <si>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</si>
  <si>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</si>
  <si>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</si>
  <si>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</si>
  <si>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</si>
  <si>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</si>
  <si>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</si>
  <si>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</si>
  <si>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</si>
  <si>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</si>
  <si>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</si>
  <si>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</si>
  <si>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</si>
  <si>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</si>
  <si>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</si>
  <si>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</si>
  <si>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</si>
  <si>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</si>
  <si>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</si>
  <si>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</si>
  <si>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</si>
  <si>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</si>
  <si>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</si>
  <si>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</si>
  <si>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</si>
  <si>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</si>
  <si>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</si>
  <si>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</si>
  <si>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</si>
  <si>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</si>
  <si>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</si>
  <si>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</si>
  <si>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</si>
  <si>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</si>
  <si>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</si>
  <si>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</si>
  <si>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</si>
  <si>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</si>
  <si>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</si>
  <si>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</si>
  <si>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</si>
  <si>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</si>
  <si>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</si>
  <si>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</si>
  <si>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</si>
  <si>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</si>
  <si>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</si>
  <si>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</si>
  <si>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</si>
  <si>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</si>
  <si>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</si>
  <si>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</si>
  <si>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</si>
  <si>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</si>
  <si>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</si>
  <si>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</si>
  <si>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</si>
  <si>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</si>
  <si>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</si>
  <si>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</si>
  <si>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</si>
  <si>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</si>
  <si>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</si>
  <si>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</si>
  <si>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</si>
  <si>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</si>
  <si>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</si>
  <si>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</si>
  <si>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</si>
  <si>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</si>
  <si>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</si>
  <si>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</si>
  <si>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</si>
  <si>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</si>
  <si>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</si>
  <si>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</si>
  <si>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</si>
  <si>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</si>
  <si>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</si>
  <si>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</si>
  <si>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</si>
  <si>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</si>
  <si>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</si>
  <si>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</si>
  <si>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</si>
  <si>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</si>
  <si>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</si>
  <si>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</si>
  <si>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</si>
  <si>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</si>
  <si>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</si>
  <si>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</si>
  <si>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</si>
  <si>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</si>
  <si>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</si>
  <si>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</si>
  <si>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</si>
  <si>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</si>
  <si>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</si>
  <si>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</si>
  <si>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</si>
  <si>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</si>
  <si>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</si>
  <si>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</si>
  <si>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</si>
  <si>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</si>
  <si>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</si>
  <si>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</si>
  <si>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</si>
  <si>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</si>
  <si>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</si>
  <si>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</si>
  <si>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</si>
  <si>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</si>
  <si>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</si>
  <si>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</si>
  <si>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</si>
  <si>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</si>
  <si>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</si>
  <si>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</si>
  <si>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</si>
  <si>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</si>
  <si>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</si>
  <si>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</si>
  <si>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</si>
  <si>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</si>
  <si>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</si>
  <si>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</si>
  <si>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</si>
  <si>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</si>
  <si>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</si>
  <si>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</si>
  <si>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</si>
  <si>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</si>
  <si>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</si>
  <si>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</si>
  <si>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</si>
  <si>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</si>
  <si>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</si>
  <si>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</si>
  <si>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</si>
  <si>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</si>
  <si>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</si>
  <si>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</si>
  <si>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</si>
  <si>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</si>
  <si>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</si>
  <si>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</si>
  <si>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</si>
  <si>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</si>
  <si>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</si>
  <si>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</si>
  <si>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</si>
  <si>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</si>
  <si>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</si>
  <si>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</si>
  <si>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</si>
  <si>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</si>
  <si>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</si>
  <si>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</si>
  <si>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</si>
  <si>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</si>
  <si>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</si>
  <si>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</si>
  <si>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</si>
  <si>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</si>
  <si>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</si>
  <si>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</si>
  <si>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</si>
  <si>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</si>
  <si>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</si>
  <si>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</si>
  <si>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</si>
  <si>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</si>
  <si>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</si>
  <si>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</si>
  <si>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</si>
  <si>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</si>
  <si>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</si>
  <si>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</si>
  <si>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</si>
  <si>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</si>
  <si>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</si>
  <si>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</si>
  <si>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</si>
  <si>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</si>
  <si>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</si>
  <si>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</si>
  <si>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</si>
  <si>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</si>
  <si>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</si>
  <si>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</si>
  <si>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</si>
  <si>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</si>
  <si>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</si>
  <si>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</si>
  <si>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</si>
  <si>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</si>
  <si>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</si>
  <si>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</si>
  <si>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</si>
  <si>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</si>
  <si>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</si>
  <si>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</si>
  <si>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</si>
  <si>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</si>
  <si>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</si>
  <si>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</si>
  <si>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</si>
  <si>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</si>
  <si>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</si>
  <si>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</si>
  <si>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</si>
  <si>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</si>
  <si>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</si>
  <si>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</si>
  <si>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</si>
  <si>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</si>
  <si>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</si>
  <si>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</si>
  <si>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</si>
  <si>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</si>
  <si>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</si>
  <si>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</si>
  <si>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</si>
  <si>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</si>
  <si>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</si>
  <si>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</si>
  <si>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</si>
  <si>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</si>
  <si>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</si>
  <si>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</si>
  <si>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</si>
  <si>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</si>
  <si>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</si>
  <si>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</si>
  <si>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</si>
  <si>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</si>
  <si>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</si>
  <si>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</si>
  <si>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</si>
  <si>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</si>
  <si>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</si>
  <si>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</si>
  <si>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</si>
  <si>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</si>
  <si>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</si>
  <si>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</si>
  <si>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</si>
  <si>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</si>
  <si>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</si>
  <si>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</si>
  <si>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</si>
  <si>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</si>
  <si>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</si>
  <si>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</si>
  <si>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</si>
  <si>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</si>
  <si>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</si>
  <si>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</si>
  <si>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</si>
  <si>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</si>
  <si>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</si>
  <si>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</si>
  <si>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</si>
  <si>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</si>
  <si>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</si>
  <si>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</si>
  <si>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</si>
  <si>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</si>
  <si>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</si>
  <si>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</si>
  <si>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</si>
  <si>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</si>
  <si>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</si>
  <si>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</si>
  <si>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</si>
  <si>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</si>
  <si>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</si>
  <si>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</si>
  <si>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</si>
  <si>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</si>
  <si>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</si>
  <si>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</si>
  <si>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</si>
  <si>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</si>
  <si>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</si>
  <si>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</si>
  <si>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</si>
  <si>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</si>
  <si>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</si>
  <si>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</si>
  <si>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</si>
  <si>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</si>
  <si>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</si>
  <si>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</si>
  <si>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</si>
  <si>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</si>
  <si>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</si>
  <si>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</si>
  <si>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</si>
  <si>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</si>
  <si>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</si>
  <si>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</si>
  <si>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</si>
  <si>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</si>
  <si>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</si>
  <si>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</si>
  <si>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</si>
  <si>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</si>
  <si>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</si>
  <si>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</si>
  <si>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</si>
  <si>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</si>
  <si>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</si>
  <si>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</si>
  <si>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</si>
  <si>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</si>
  <si>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</si>
  <si>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</si>
  <si>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</si>
  <si>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</si>
  <si>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</si>
  <si>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</si>
  <si>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</si>
  <si>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</si>
  <si>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</si>
  <si>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</si>
  <si>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</si>
  <si>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</si>
  <si>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</si>
  <si>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</si>
  <si>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</si>
  <si>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</si>
  <si>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</si>
  <si>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</si>
  <si>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</si>
  <si>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</si>
  <si>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</si>
  <si>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</si>
  <si>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</si>
  <si>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</si>
  <si>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</si>
  <si>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</si>
  <si>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</si>
  <si>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</si>
  <si>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</si>
  <si>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</si>
  <si>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</si>
  <si>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</si>
  <si>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</si>
  <si>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</si>
  <si>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</si>
  <si>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</si>
  <si>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</si>
  <si>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</si>
  <si>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</si>
  <si>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</si>
  <si>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</si>
  <si>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</si>
  <si>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</si>
  <si>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</si>
  <si>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</si>
  <si>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</si>
  <si>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</si>
  <si>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</si>
  <si>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</si>
  <si>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</si>
  <si>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</si>
  <si>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</si>
  <si>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</si>
  <si>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</si>
  <si>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</si>
  <si>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</si>
  <si>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</si>
  <si>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</si>
  <si>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</si>
  <si>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</si>
  <si>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</si>
  <si>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</si>
  <si>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</si>
  <si>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</si>
  <si>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</si>
  <si>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</si>
  <si>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</si>
  <si>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</si>
  <si>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</si>
  <si>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</si>
  <si>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</si>
  <si>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</si>
  <si>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</si>
  <si>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</si>
  <si>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</si>
  <si>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</si>
  <si>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</si>
  <si>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</si>
  <si>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</si>
  <si>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</si>
  <si>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</si>
  <si>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</si>
  <si>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</si>
  <si>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</si>
  <si>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</si>
  <si>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</si>
  <si>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</si>
  <si>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</si>
  <si>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</si>
  <si>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</si>
  <si>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</si>
  <si>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</si>
  <si>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</si>
  <si>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</si>
  <si>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</si>
  <si>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</si>
  <si>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</si>
  <si>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</si>
  <si>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</si>
  <si>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</si>
  <si>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</si>
  <si>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</si>
  <si>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</si>
  <si>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</si>
  <si>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</si>
  <si>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</si>
  <si>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</si>
  <si>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</si>
  <si>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</si>
  <si>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</si>
  <si>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</si>
  <si>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</si>
  <si>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</si>
  <si>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</si>
  <si>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</si>
  <si>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</si>
  <si>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</si>
  <si>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</si>
  <si>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</si>
  <si>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</si>
  <si>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</si>
  <si>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</si>
  <si>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</si>
  <si>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</si>
  <si>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</si>
  <si>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</si>
  <si>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</si>
  <si>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</si>
  <si>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</si>
  <si>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</si>
  <si>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</si>
  <si>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</si>
  <si>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</si>
  <si>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</si>
  <si>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</si>
  <si>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</si>
  <si>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</si>
  <si>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</si>
  <si>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</si>
  <si>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</si>
  <si>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</si>
  <si>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</si>
  <si>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</si>
  <si>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</si>
  <si>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</si>
  <si>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</si>
  <si>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</si>
  <si>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</si>
  <si>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</si>
  <si>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</si>
  <si>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</si>
  <si>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</si>
  <si>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</si>
  <si>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</si>
  <si>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</si>
  <si>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</si>
  <si>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</si>
  <si>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</si>
  <si>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</si>
  <si>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</si>
  <si>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</si>
  <si>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</si>
  <si>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</si>
  <si>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</si>
  <si>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</si>
  <si>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</si>
  <si>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</si>
  <si>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</si>
  <si>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</si>
  <si>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</si>
  <si>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</si>
  <si>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</si>
  <si>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</si>
  <si>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</si>
  <si>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</si>
  <si>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</si>
  <si>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</si>
  <si>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</si>
  <si>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</si>
  <si>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</si>
  <si>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</si>
  <si>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</si>
  <si>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</si>
  <si>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</si>
  <si>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</si>
  <si>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</si>
  <si>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</si>
  <si>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</si>
  <si>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</si>
  <si>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</si>
  <si>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</si>
  <si>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</si>
  <si>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</si>
  <si>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</si>
  <si>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</si>
  <si>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</si>
  <si>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</si>
  <si>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</si>
  <si>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</si>
  <si>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</si>
  <si>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</si>
  <si>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</si>
  <si>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</si>
  <si>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</si>
  <si>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</si>
  <si>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</si>
  <si>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</si>
  <si>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</si>
  <si>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</si>
  <si>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</si>
  <si>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</si>
  <si>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</si>
  <si>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</si>
  <si>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</si>
  <si>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</si>
  <si>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</si>
  <si>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</si>
  <si>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</si>
  <si>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</si>
  <si>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</si>
  <si>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</si>
  <si>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</si>
  <si>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</si>
  <si>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</si>
  <si>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</si>
  <si>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</si>
  <si>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</si>
  <si>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</si>
  <si>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</si>
  <si>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</si>
  <si>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</si>
  <si>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</si>
  <si>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</si>
  <si>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</si>
  <si>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</si>
  <si>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</si>
  <si>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</si>
  <si>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</si>
  <si>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</si>
  <si>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</si>
  <si>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</si>
  <si>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</si>
  <si>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</si>
  <si>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</si>
  <si>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</si>
  <si>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</si>
  <si>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</si>
  <si>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</si>
  <si>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</si>
  <si>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</si>
  <si>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</si>
  <si>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</si>
  <si>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</si>
  <si>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</si>
  <si>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</si>
  <si>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</si>
  <si>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</si>
  <si>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</si>
  <si>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</si>
  <si>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</si>
  <si>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</si>
  <si>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</si>
  <si>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</si>
  <si>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</si>
  <si>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</si>
  <si>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</si>
  <si>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</si>
  <si>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</si>
  <si>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</si>
  <si>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</si>
  <si>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</si>
  <si>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</si>
  <si>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</si>
  <si>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</si>
  <si>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</si>
  <si>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</si>
  <si>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</si>
  <si>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</si>
  <si>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</si>
  <si>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</si>
  <si>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</si>
  <si>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</si>
  <si>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</si>
  <si>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</si>
  <si>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</si>
  <si>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</si>
  <si>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</si>
  <si>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</si>
  <si>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</si>
  <si>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</si>
  <si>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</si>
  <si>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</si>
  <si>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</si>
  <si>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</si>
  <si>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</si>
  <si>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</si>
  <si>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</si>
  <si>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</si>
  <si>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</si>
  <si>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</si>
  <si>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</si>
  <si>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</si>
  <si>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</si>
  <si>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</si>
  <si>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</si>
  <si>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</si>
  <si>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</si>
  <si>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</si>
  <si>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</si>
  <si>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</si>
  <si>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</si>
  <si>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</si>
  <si>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</si>
  <si>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</si>
  <si>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</si>
  <si>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</si>
  <si>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</si>
  <si>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</si>
  <si>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</si>
  <si>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</si>
  <si>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</si>
  <si>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</si>
  <si>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</si>
  <si>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</si>
  <si>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</si>
  <si>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</si>
  <si>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</si>
  <si>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</si>
  <si>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</si>
  <si>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</si>
  <si>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</si>
  <si>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</si>
  <si>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</si>
  <si>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</si>
  <si>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</si>
  <si>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</si>
  <si>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</si>
  <si>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</si>
  <si>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</si>
  <si>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</si>
  <si>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</si>
  <si>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</si>
  <si>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</si>
  <si>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</si>
  <si>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</si>
  <si>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</si>
  <si>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</si>
  <si>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</si>
  <si>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</si>
  <si>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</si>
  <si>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</si>
  <si>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</si>
  <si>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</si>
  <si>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</si>
  <si>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</si>
  <si>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</si>
  <si>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</si>
  <si>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</si>
  <si>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</si>
  <si>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</si>
  <si>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</si>
  <si>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</si>
  <si>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</si>
  <si>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</si>
  <si>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</si>
  <si>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</si>
  <si>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</si>
  <si>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</si>
  <si>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</si>
  <si>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</si>
  <si>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</si>
  <si>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</si>
  <si>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</si>
  <si>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</si>
  <si>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</si>
  <si>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</si>
  <si>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</si>
  <si>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</si>
  <si>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</si>
  <si>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</si>
  <si>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</si>
  <si>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</si>
  <si>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</si>
  <si>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</si>
  <si>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</si>
  <si>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</si>
  <si>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</si>
  <si>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</si>
  <si>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</si>
  <si>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</si>
  <si>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</si>
  <si>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</si>
  <si>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</si>
  <si>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</si>
  <si>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</si>
  <si>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</si>
  <si>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</si>
  <si>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</si>
  <si>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</si>
  <si>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</si>
  <si>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</si>
  <si>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</si>
  <si>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</si>
  <si>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</si>
  <si>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</si>
  <si>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</si>
  <si>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</si>
  <si>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</si>
  <si>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</si>
  <si>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</si>
  <si>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</si>
  <si>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</si>
  <si>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</si>
  <si>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</si>
  <si>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</si>
  <si>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</si>
  <si>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</si>
  <si>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</si>
  <si>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</si>
  <si>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</si>
  <si>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</si>
  <si>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</si>
  <si>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</si>
  <si>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</si>
  <si>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</si>
  <si>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</si>
  <si>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</si>
  <si>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</si>
  <si>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</si>
  <si>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</si>
  <si>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</si>
  <si>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</si>
  <si>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</si>
  <si>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</si>
  <si>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</si>
  <si>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</si>
  <si>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</si>
  <si>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</si>
  <si>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</si>
  <si>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</si>
  <si>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</si>
  <si>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</si>
  <si>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</si>
  <si>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</si>
  <si>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</si>
  <si>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</si>
  <si>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</si>
  <si>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</si>
  <si>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</si>
  <si>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</si>
  <si>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</si>
  <si>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</si>
  <si>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</si>
  <si>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</si>
  <si>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</si>
  <si>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</si>
  <si>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</si>
  <si>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</si>
  <si>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</si>
  <si>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</si>
  <si>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</si>
  <si>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</si>
  <si>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</si>
  <si>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</si>
  <si>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</si>
  <si>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</si>
  <si>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</si>
  <si>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</si>
  <si>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</si>
  <si>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</si>
  <si>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</si>
  <si>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</si>
  <si>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</si>
  <si>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</si>
  <si>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</si>
  <si>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</si>
  <si>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</si>
  <si>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</si>
  <si>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</si>
  <si>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</si>
  <si>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</si>
  <si>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</si>
  <si>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</si>
  <si>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</si>
  <si>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</si>
  <si>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</si>
  <si>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</si>
  <si>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</si>
  <si>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</si>
  <si>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</si>
  <si>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</si>
  <si>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</si>
  <si>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</si>
  <si>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</si>
  <si>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</si>
  <si>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</si>
  <si>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</si>
  <si>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</si>
  <si>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</si>
  <si>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</si>
  <si>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</si>
  <si>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</si>
  <si>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</si>
  <si>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</si>
  <si>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</si>
  <si>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</si>
  <si>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</si>
  <si>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</si>
  <si>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</si>
  <si>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</si>
  <si>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</si>
  <si>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</si>
  <si>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</si>
  <si>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</si>
  <si>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</si>
  <si>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</si>
  <si>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</si>
  <si>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</si>
  <si>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</si>
  <si>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</si>
  <si>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</si>
  <si>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</si>
  <si>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</si>
  <si>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</si>
  <si>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</si>
  <si>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</si>
  <si>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</si>
  <si>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</si>
  <si>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</si>
  <si>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</si>
  <si>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</si>
  <si>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</si>
  <si>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</si>
  <si>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</si>
  <si>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</si>
  <si>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</si>
  <si>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</si>
  <si>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</si>
  <si>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</si>
  <si>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</si>
  <si>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</si>
  <si>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</si>
  <si>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</si>
  <si>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</si>
  <si>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</si>
  <si>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</si>
  <si>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</si>
  <si>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</si>
  <si>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</si>
  <si>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</si>
  <si>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</si>
  <si>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</si>
  <si>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</si>
  <si>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</si>
  <si>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</si>
  <si>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</si>
  <si>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</si>
  <si>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</si>
  <si>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</si>
  <si>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</si>
  <si>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</si>
  <si>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</si>
  <si>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</si>
  <si>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</si>
  <si>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</si>
  <si>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</si>
  <si>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</si>
  <si>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</si>
  <si>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</si>
  <si>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</si>
  <si>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</si>
  <si>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</si>
  <si>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</si>
  <si>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</si>
  <si>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</si>
  <si>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</si>
  <si>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</si>
  <si>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</si>
  <si>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</si>
  <si>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</si>
  <si>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</si>
  <si>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</si>
  <si>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</si>
  <si>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</si>
  <si>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</si>
  <si>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</si>
  <si>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</si>
  <si>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</si>
  <si>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</si>
  <si>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</si>
  <si>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</si>
  <si>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</si>
  <si>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</si>
  <si>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</si>
  <si>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</si>
  <si>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</si>
  <si>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</si>
  <si>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</si>
  <si>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</si>
  <si>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</si>
  <si>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</si>
  <si>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</si>
  <si>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</si>
  <si>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</si>
  <si>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</si>
  <si>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</si>
  <si>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</si>
  <si>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</si>
  <si>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</si>
  <si>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</si>
  <si>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</si>
  <si>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</si>
  <si>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</si>
  <si>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</si>
  <si>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</si>
  <si>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</si>
  <si>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</si>
  <si>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</si>
  <si>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</si>
  <si>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</si>
  <si>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</si>
  <si>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</si>
  <si>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</si>
  <si>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</si>
  <si>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</si>
  <si>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</si>
  <si>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</si>
  <si>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</si>
  <si>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</si>
  <si>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</si>
  <si>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</si>
  <si>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</si>
  <si>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</si>
  <si>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</si>
  <si>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</si>
  <si>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</si>
  <si>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</si>
  <si>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</si>
  <si>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</si>
  <si>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</si>
  <si>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</si>
  <si>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</si>
  <si>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</si>
  <si>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</si>
  <si>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</si>
  <si>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</si>
  <si>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</si>
  <si>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</si>
  <si>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</si>
  <si>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</si>
  <si>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</si>
  <si>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</si>
  <si>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</si>
  <si>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</si>
  <si>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</si>
  <si>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</si>
  <si>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</si>
  <si>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</si>
  <si>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</si>
  <si>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</si>
  <si>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</si>
  <si>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</si>
  <si>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</si>
  <si>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</si>
  <si>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</si>
  <si>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</si>
  <si>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</si>
  <si>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</si>
  <si>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</si>
  <si>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</si>
  <si>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</si>
  <si>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</si>
  <si>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</si>
  <si>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</si>
  <si>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</si>
  <si>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</si>
  <si>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</si>
  <si>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</si>
  <si>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</si>
  <si>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</si>
  <si>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</si>
  <si>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</si>
  <si>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</si>
  <si>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</si>
  <si>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</si>
  <si>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</si>
  <si>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</si>
  <si>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</si>
  <si>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</si>
  <si>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</si>
  <si>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</si>
  <si>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</si>
  <si>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</si>
  <si>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</si>
  <si>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</si>
  <si>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</si>
  <si>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</si>
  <si>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</si>
  <si>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</si>
  <si>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</si>
  <si>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</si>
  <si>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</si>
  <si>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</si>
  <si>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</si>
  <si>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</si>
  <si>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</si>
  <si>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</si>
  <si>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</si>
  <si>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</si>
  <si>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</si>
  <si>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</si>
  <si>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</si>
  <si>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</si>
  <si>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</si>
  <si>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</si>
  <si>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</si>
  <si>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</si>
  <si>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</si>
  <si>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</si>
  <si>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</si>
  <si>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</si>
  <si>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</si>
  <si>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</si>
  <si>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</si>
  <si>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</si>
  <si>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</si>
  <si>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</si>
  <si>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</si>
  <si>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</si>
  <si>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</si>
  <si>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</si>
  <si>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</si>
  <si>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</si>
  <si>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</si>
  <si>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</si>
  <si>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</si>
  <si>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</si>
  <si>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</si>
  <si>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</si>
  <si>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</si>
  <si>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</si>
  <si>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</si>
  <si>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</si>
  <si>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</si>
  <si>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</si>
  <si>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</si>
  <si>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</si>
  <si>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</si>
  <si>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</si>
  <si>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</si>
  <si>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</si>
  <si>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</si>
  <si>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</si>
  <si>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</si>
  <si>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</si>
  <si>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</si>
  <si>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</si>
  <si>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</si>
  <si>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</si>
  <si>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</si>
  <si>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</si>
  <si>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</si>
  <si>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</si>
  <si>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</si>
  <si>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</si>
  <si>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</si>
  <si>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</si>
  <si>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</si>
  <si>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</si>
  <si>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</si>
  <si>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</si>
  <si>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</si>
  <si>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</si>
  <si>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</si>
  <si>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</si>
  <si>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</si>
  <si>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</si>
  <si>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</si>
  <si>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</si>
  <si>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</si>
  <si>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</si>
  <si>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</si>
  <si>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</si>
  <si>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</si>
  <si>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</si>
  <si>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</si>
  <si>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</si>
  <si>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</si>
  <si>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</si>
  <si>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</si>
  <si>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</si>
  <si>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</si>
  <si>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</si>
  <si>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</si>
  <si>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</si>
  <si>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</si>
  <si>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</si>
  <si>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</si>
  <si>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</si>
  <si>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</si>
  <si>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</si>
  <si>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</si>
  <si>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</si>
  <si>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</si>
  <si>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</si>
  <si>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</si>
  <si>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</si>
  <si>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</si>
  <si>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</si>
  <si>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</si>
  <si>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</si>
  <si>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</si>
  <si>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</si>
  <si>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</si>
  <si>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</si>
  <si>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</si>
  <si>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</si>
  <si>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</si>
  <si>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</si>
  <si>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</si>
  <si>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</si>
  <si>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</si>
  <si>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</si>
  <si>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</si>
  <si>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</si>
  <si>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</si>
  <si>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</si>
  <si>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</si>
  <si>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</si>
  <si>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</si>
  <si>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</si>
  <si>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</si>
  <si>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</si>
  <si>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</si>
  <si>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</si>
  <si>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</si>
  <si>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</si>
  <si>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</si>
  <si>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</si>
  <si>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</si>
  <si>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</si>
  <si>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</si>
  <si>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</si>
  <si>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</si>
  <si>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</si>
  <si>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</si>
  <si>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</si>
  <si>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</si>
  <si>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</si>
  <si>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</si>
  <si>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</si>
  <si>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</si>
  <si>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</si>
  <si>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</si>
  <si>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</si>
  <si>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</si>
  <si>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</si>
  <si>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</si>
  <si>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</si>
  <si>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</si>
  <si>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</si>
  <si>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</si>
  <si>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</si>
  <si>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</si>
  <si>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</si>
  <si>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</si>
  <si>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</si>
  <si>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</si>
  <si>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</si>
  <si>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</si>
  <si>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</si>
  <si>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</si>
  <si>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</si>
  <si>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</si>
  <si>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</si>
  <si>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</si>
  <si>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</si>
  <si>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</si>
  <si>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</si>
  <si>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</si>
  <si>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</si>
  <si>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</si>
  <si>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</si>
  <si>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</si>
  <si>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</si>
  <si>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</si>
  <si>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</si>
  <si>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</si>
  <si>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</si>
  <si>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</si>
  <si>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</si>
  <si>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</si>
  <si>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</si>
  <si>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</si>
  <si>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</si>
  <si>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</si>
  <si>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</si>
  <si>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</si>
  <si>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</si>
  <si>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</si>
  <si>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</si>
  <si>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</si>
  <si>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</si>
  <si>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</si>
  <si>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</si>
  <si>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</si>
  <si>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</si>
  <si>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</si>
  <si>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</si>
  <si>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</si>
  <si>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</si>
  <si>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</si>
  <si>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</si>
  <si>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</si>
  <si>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</si>
  <si>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</si>
  <si>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</si>
  <si>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</si>
  <si>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</si>
  <si>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</si>
  <si>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</si>
  <si>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</si>
  <si>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</si>
  <si>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</si>
  <si>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</si>
  <si>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</si>
  <si>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</si>
  <si>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</si>
  <si>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</si>
  <si>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</si>
  <si>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</si>
  <si>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</si>
  <si>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</si>
  <si>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</si>
  <si>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</si>
  <si>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</si>
  <si>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</si>
  <si>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</si>
  <si>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</si>
  <si>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</si>
  <si>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</si>
  <si>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</si>
  <si>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</si>
  <si>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</si>
  <si>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</si>
  <si>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</si>
  <si>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</si>
  <si>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</si>
  <si>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</si>
  <si>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</si>
  <si>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</si>
  <si>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</si>
  <si>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</si>
  <si>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</si>
  <si>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</si>
  <si>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</si>
  <si>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</si>
  <si>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</si>
  <si>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</si>
  <si>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</si>
  <si>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</si>
  <si>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</si>
  <si>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</si>
  <si>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</si>
  <si>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</si>
  <si>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</si>
  <si>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</si>
  <si>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</si>
  <si>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</si>
  <si>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</si>
  <si>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</si>
  <si>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</si>
  <si>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</si>
  <si>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</si>
  <si>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</si>
  <si>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</si>
  <si>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</si>
  <si>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</si>
  <si>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</si>
  <si>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</si>
  <si>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</si>
  <si>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</si>
  <si>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</si>
  <si>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</si>
  <si>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</si>
  <si>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</si>
  <si>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</si>
  <si>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</si>
  <si>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</si>
  <si>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</si>
  <si>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</si>
  <si>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</si>
  <si>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</si>
  <si>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</si>
  <si>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</si>
  <si>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</si>
  <si>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</si>
  <si>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</si>
  <si>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</si>
  <si>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</si>
  <si>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</si>
  <si>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</si>
  <si>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</si>
  <si>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</si>
  <si>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</si>
  <si>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</si>
  <si>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</si>
  <si>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</si>
  <si>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</si>
  <si>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</si>
  <si>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</si>
  <si>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</si>
  <si>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</si>
  <si>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</si>
  <si>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</si>
  <si>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</si>
  <si>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</si>
  <si>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</si>
  <si>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</si>
  <si>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</si>
  <si>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</si>
  <si>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</si>
  <si>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</si>
  <si>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</si>
  <si>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</si>
  <si>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</si>
  <si>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</si>
  <si>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</si>
  <si>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</si>
  <si>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</si>
  <si>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</si>
  <si>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</si>
  <si>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</si>
  <si>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</si>
  <si>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</si>
  <si>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</si>
  <si>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</si>
  <si>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</si>
  <si>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</si>
  <si>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</si>
  <si>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</si>
  <si>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</si>
  <si>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</si>
  <si>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</si>
  <si>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</si>
  <si>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</si>
  <si>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</si>
  <si>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</si>
  <si>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</si>
  <si>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</si>
  <si>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</si>
  <si>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</si>
  <si>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</si>
  <si>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</si>
  <si>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</si>
  <si>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</si>
  <si>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</si>
  <si>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</si>
  <si>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</si>
  <si>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</si>
  <si>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</si>
  <si>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</si>
  <si>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</si>
  <si>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</si>
  <si>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</si>
  <si>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</si>
  <si>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</si>
  <si>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</si>
  <si>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</si>
  <si>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</si>
  <si>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</si>
  <si>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</si>
  <si>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</si>
  <si>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</si>
  <si>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</si>
  <si>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</si>
  <si>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</si>
  <si>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</si>
  <si>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</si>
  <si>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</si>
  <si>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</si>
  <si>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</si>
  <si>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</si>
  <si>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</si>
  <si>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</si>
  <si>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</si>
  <si>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</si>
  <si>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</si>
  <si>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</si>
  <si>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</si>
  <si>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</si>
  <si>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</si>
  <si>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</si>
  <si>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</si>
  <si>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</si>
  <si>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</si>
  <si>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</si>
  <si>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</si>
  <si>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</si>
  <si>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</si>
  <si>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</si>
  <si>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</si>
  <si>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</si>
  <si>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</si>
  <si>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</si>
  <si>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</si>
  <si>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</si>
  <si>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</si>
  <si>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</si>
  <si>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</si>
  <si>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</si>
  <si>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</si>
  <si>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</si>
  <si>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</si>
  <si>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</si>
  <si>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</si>
  <si>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</si>
  <si>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</si>
  <si>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</si>
  <si>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</si>
  <si>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</si>
  <si>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</si>
  <si>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</si>
  <si>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</si>
  <si>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</si>
  <si>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</si>
  <si>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</si>
  <si>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</si>
  <si>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</si>
  <si>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</si>
  <si>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</si>
  <si>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</si>
  <si>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</si>
  <si>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</si>
  <si>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</si>
  <si>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</si>
  <si>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</si>
  <si>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</si>
  <si>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</si>
  <si>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</si>
  <si>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</si>
  <si>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</si>
  <si>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</si>
  <si>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</si>
  <si>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</si>
  <si>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</si>
  <si>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</si>
  <si>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</si>
  <si>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</si>
  <si>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</si>
  <si>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</si>
  <si>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</si>
  <si>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</si>
  <si>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</si>
  <si>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</si>
  <si>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</si>
  <si>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</si>
  <si>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</si>
  <si>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</si>
  <si>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</si>
  <si>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</si>
  <si>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</si>
  <si>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</si>
  <si>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</si>
  <si>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</si>
  <si>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</si>
  <si>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</si>
  <si>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</si>
  <si>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</si>
  <si>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</si>
  <si>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</si>
  <si>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</si>
  <si>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</si>
  <si>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</si>
  <si>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</si>
  <si>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</si>
  <si>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</si>
  <si>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</si>
  <si>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</si>
  <si>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</si>
  <si>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</si>
  <si>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</si>
  <si>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</si>
  <si>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</si>
  <si>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</si>
  <si>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</si>
  <si>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</si>
  <si>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</si>
  <si>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</si>
  <si>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</si>
  <si>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</si>
  <si>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</si>
  <si>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</si>
  <si>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</si>
  <si>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</si>
  <si>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</si>
  <si>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</si>
  <si>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</si>
  <si>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</si>
  <si>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</si>
  <si>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</si>
  <si>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</si>
  <si>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</si>
  <si>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</si>
  <si>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</si>
  <si>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</si>
  <si>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</si>
  <si>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</si>
  <si>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</si>
  <si>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</si>
  <si>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</si>
  <si>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</si>
  <si>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</si>
  <si>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</si>
  <si>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</si>
  <si>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</si>
  <si>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</si>
  <si>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</si>
  <si>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</si>
  <si>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</si>
  <si>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</si>
  <si>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</si>
  <si>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</si>
  <si>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</si>
  <si>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</si>
  <si>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</si>
  <si>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</si>
  <si>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</si>
  <si>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</si>
  <si>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</si>
  <si>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</si>
  <si>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</si>
  <si>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</si>
  <si>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</si>
  <si>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</si>
  <si>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</si>
  <si>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</si>
  <si>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</si>
  <si>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</si>
  <si>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</si>
  <si>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</si>
  <si>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</si>
  <si>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</si>
  <si>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</si>
  <si>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</si>
  <si>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</si>
  <si>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</si>
  <si>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</si>
  <si>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</si>
  <si>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</si>
  <si>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</si>
  <si>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</si>
  <si>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</si>
  <si>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</si>
  <si>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</si>
  <si>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</si>
  <si>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</si>
  <si>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</si>
  <si>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</si>
  <si>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</si>
  <si>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</si>
  <si>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</si>
  <si>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</si>
  <si>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</si>
  <si>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</si>
  <si>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</si>
  <si>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</si>
  <si>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</si>
  <si>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</si>
  <si>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</si>
  <si>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</si>
  <si>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</si>
  <si>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</si>
  <si>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</si>
  <si>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</si>
  <si>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</si>
  <si>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</si>
  <si>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</si>
  <si>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</si>
  <si>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</si>
  <si>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</si>
  <si>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</si>
  <si>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</si>
  <si>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</si>
  <si>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</si>
  <si>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</si>
  <si>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</si>
  <si>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</si>
  <si>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</si>
  <si>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</si>
  <si>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</si>
  <si>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</si>
  <si>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</si>
  <si>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</si>
  <si>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</si>
  <si>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</si>
  <si>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</si>
  <si>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</si>
  <si>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</si>
  <si>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</si>
  <si>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</si>
  <si>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</si>
  <si>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</si>
  <si>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</si>
  <si>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</si>
  <si>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</si>
  <si>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</si>
  <si>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</si>
  <si>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</si>
  <si>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</si>
  <si>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</si>
  <si>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</si>
  <si>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</si>
  <si>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</si>
  <si>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</si>
  <si>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</si>
  <si>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</si>
  <si>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</si>
  <si>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</si>
  <si>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</si>
  <si>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</si>
  <si>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</si>
  <si>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</si>
  <si>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</si>
  <si>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</si>
  <si>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</si>
  <si>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</si>
  <si>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</si>
  <si>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</si>
  <si>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</si>
  <si>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</si>
  <si>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</si>
  <si>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</si>
  <si>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</si>
  <si>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</si>
  <si>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</si>
  <si>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</si>
  <si>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</si>
  <si>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</si>
  <si>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</si>
  <si>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</si>
  <si>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</si>
  <si>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</si>
  <si>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</si>
  <si>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</si>
  <si>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</si>
  <si>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</si>
  <si>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</si>
  <si>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</si>
  <si>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</si>
  <si>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</si>
  <si>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</si>
  <si>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</si>
  <si>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</si>
  <si>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</si>
  <si>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</si>
  <si>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</si>
  <si>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</si>
  <si>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</si>
  <si>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</si>
  <si>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</si>
  <si>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</si>
  <si>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</si>
  <si>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</si>
  <si>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</si>
  <si>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</si>
  <si>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</si>
  <si>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</si>
  <si>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</si>
  <si>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</si>
  <si>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</si>
  <si>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</si>
  <si>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</si>
  <si>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</si>
  <si>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</si>
  <si>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</si>
  <si>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</si>
  <si>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</si>
  <si>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</si>
  <si>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</si>
  <si>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</si>
  <si>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</si>
  <si>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</si>
  <si>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</si>
  <si>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</si>
  <si>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</si>
  <si>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</si>
  <si>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</si>
  <si>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</si>
  <si>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</si>
  <si>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</si>
  <si>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</si>
  <si>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</si>
  <si>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</si>
  <si>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</si>
  <si>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</si>
  <si>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</si>
  <si>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</si>
  <si>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</si>
  <si>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</si>
  <si>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</si>
  <si>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</si>
  <si>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</si>
  <si>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</si>
  <si>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</si>
  <si>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</si>
  <si>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</si>
  <si>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</si>
  <si>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</si>
  <si>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</si>
  <si>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</si>
  <si>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</si>
  <si>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</si>
  <si>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</si>
  <si>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</si>
  <si>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</si>
  <si>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</si>
  <si>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</si>
  <si>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</si>
  <si>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</si>
  <si>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</si>
  <si>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</si>
  <si>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</si>
  <si>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</si>
  <si>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</si>
  <si>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</si>
  <si>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</si>
  <si>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</si>
  <si>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</si>
  <si>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</si>
  <si>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</si>
  <si>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</si>
  <si>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</si>
  <si>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</si>
  <si>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</si>
  <si>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</si>
  <si>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</si>
  <si>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</si>
  <si>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</si>
  <si>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</si>
  <si>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</si>
  <si>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</si>
  <si>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</si>
  <si>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</si>
  <si>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</si>
  <si>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</si>
  <si>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</si>
  <si>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</si>
  <si>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</si>
  <si>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</si>
  <si>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</si>
  <si>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</si>
  <si>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</si>
  <si>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</si>
  <si>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</si>
  <si>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</si>
  <si>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</si>
  <si>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</si>
  <si>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</si>
  <si>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</si>
  <si>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</si>
  <si>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</si>
  <si>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</si>
  <si>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</si>
  <si>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</si>
  <si>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</si>
  <si>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</si>
  <si>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</si>
  <si>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</si>
  <si>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</si>
  <si>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</si>
  <si>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</si>
  <si>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</si>
  <si>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</si>
  <si>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</si>
  <si>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</si>
  <si>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</si>
  <si>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</si>
  <si>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</si>
  <si>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</si>
  <si>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</si>
  <si>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</si>
  <si>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</si>
  <si>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</si>
  <si>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</si>
  <si>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</si>
  <si>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</si>
  <si>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</si>
  <si>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</si>
  <si>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</si>
  <si>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</si>
  <si>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</si>
  <si>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</si>
  <si>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</si>
  <si>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</si>
  <si>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</si>
  <si>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</si>
  <si>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</si>
  <si>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</si>
  <si>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</si>
  <si>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</si>
  <si>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</si>
  <si>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</si>
  <si>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</si>
  <si>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</si>
  <si>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</si>
  <si>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</si>
  <si>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</si>
  <si>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</si>
  <si>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</si>
  <si>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</si>
  <si>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</si>
  <si>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</si>
  <si>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</si>
  <si>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</si>
  <si>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</si>
  <si>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</si>
  <si>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</si>
  <si>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</si>
  <si>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</si>
  <si>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</si>
  <si>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</si>
  <si>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</si>
  <si>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</si>
  <si>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</si>
  <si>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</si>
  <si>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</si>
  <si>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</si>
  <si>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</si>
  <si>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</si>
  <si>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</si>
  <si>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</si>
  <si>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</si>
  <si>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</si>
  <si>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</si>
  <si>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</si>
  <si>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</si>
  <si>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</si>
  <si>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</si>
  <si>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</si>
  <si>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</si>
  <si>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</si>
  <si>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</si>
  <si>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</si>
  <si>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</si>
  <si>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</si>
  <si>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</si>
  <si>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</si>
  <si>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</si>
  <si>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</si>
  <si>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</si>
  <si>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</si>
  <si>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</si>
  <si>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</si>
  <si>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</si>
  <si>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</si>
  <si>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</si>
  <si>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</si>
  <si>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</si>
  <si>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</si>
  <si>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</si>
  <si>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</si>
  <si>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</si>
  <si>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</si>
  <si>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</si>
  <si>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</si>
  <si>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</si>
  <si>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</si>
  <si>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</si>
  <si>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</si>
  <si>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</si>
  <si>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</si>
  <si>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</si>
  <si>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</si>
  <si>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</si>
  <si>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</si>
  <si>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</si>
  <si>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</si>
  <si>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</si>
  <si>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</si>
  <si>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</si>
  <si>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</si>
  <si>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</si>
  <si>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</si>
  <si>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</si>
  <si>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</si>
  <si>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</si>
  <si>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</si>
  <si>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</si>
  <si>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</si>
  <si>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</si>
  <si>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</si>
  <si>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</si>
  <si>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</si>
  <si>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</si>
  <si>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</si>
  <si>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</si>
  <si>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</si>
  <si>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</si>
  <si>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</si>
  <si>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</si>
  <si>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</si>
  <si>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</si>
  <si>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</si>
  <si>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</si>
  <si>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</si>
  <si>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</si>
  <si>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</si>
  <si>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</si>
  <si>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</si>
  <si>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</si>
  <si>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</si>
  <si>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</si>
  <si>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</si>
  <si>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</si>
  <si>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</si>
  <si>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</si>
  <si>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</si>
  <si>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</si>
  <si>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</si>
  <si>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</si>
  <si>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</si>
  <si>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</si>
  <si>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</si>
  <si>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</si>
  <si>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</si>
  <si>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</si>
  <si>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</si>
  <si>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</si>
  <si>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</si>
  <si>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</si>
  <si>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</si>
  <si>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</si>
  <si>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</si>
  <si>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</si>
  <si>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</si>
  <si>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</si>
  <si>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</si>
  <si>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</si>
  <si>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</si>
  <si>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</si>
  <si>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</si>
  <si>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</si>
  <si>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</si>
  <si>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</si>
  <si>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</si>
  <si>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</si>
  <si>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</si>
  <si>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</si>
  <si>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</si>
  <si>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</si>
  <si>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</si>
  <si>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</si>
  <si>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</si>
  <si>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</si>
  <si>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</si>
  <si>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</si>
  <si>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</si>
  <si>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</si>
  <si>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</si>
  <si>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</si>
  <si>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</si>
  <si>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</si>
  <si>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</si>
  <si>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</si>
  <si>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</si>
  <si>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</si>
  <si>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</si>
  <si>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</si>
  <si>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</si>
  <si>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</si>
  <si>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</si>
  <si>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</si>
  <si>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</si>
  <si>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</si>
  <si>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</si>
  <si>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</si>
  <si>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</si>
  <si>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</si>
  <si>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</si>
  <si>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</si>
  <si>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</si>
  <si>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</si>
  <si>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</si>
  <si>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</si>
  <si>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</si>
  <si>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</si>
  <si>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</si>
  <si>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</si>
  <si>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</si>
  <si>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</si>
  <si>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</si>
  <si>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</si>
  <si>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</si>
  <si>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</si>
  <si>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</si>
  <si>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</si>
  <si>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</si>
  <si>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</si>
  <si>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</si>
  <si>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</si>
  <si>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</si>
  <si>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</si>
  <si>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</si>
  <si>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</si>
  <si>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</si>
  <si>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</si>
  <si>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</si>
  <si>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</si>
  <si>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</si>
  <si>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</si>
  <si>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</si>
  <si>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</si>
  <si>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</si>
  <si>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</si>
  <si>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</si>
  <si>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</si>
  <si>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</si>
  <si>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</si>
  <si>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</si>
  <si>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</si>
  <si>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</si>
  <si>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</si>
  <si>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</si>
  <si>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</si>
  <si>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</si>
  <si>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</si>
  <si>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</si>
  <si>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</si>
  <si>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</si>
  <si>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</si>
  <si>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</si>
  <si>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</si>
  <si>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</si>
  <si>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</si>
  <si>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</si>
  <si>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</si>
  <si>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</si>
  <si>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</si>
  <si>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</si>
  <si>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</si>
  <si>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</si>
  <si>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</si>
  <si>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</si>
  <si>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</si>
  <si>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</si>
  <si>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</si>
  <si>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</si>
  <si>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</si>
  <si>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</si>
  <si>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</si>
  <si>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</si>
  <si>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</si>
  <si>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</si>
  <si>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</si>
  <si>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</si>
  <si>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</si>
  <si>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</si>
  <si>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</si>
  <si>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</si>
  <si>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</si>
  <si>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</si>
  <si>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</si>
  <si>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</si>
  <si>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</si>
  <si>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</si>
  <si>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</si>
  <si>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</si>
  <si>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</si>
  <si>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</si>
  <si>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</si>
  <si>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</si>
  <si>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</si>
  <si>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</si>
  <si>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</si>
  <si>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</si>
  <si>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</si>
  <si>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</si>
  <si>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</si>
  <si>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</si>
  <si>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</si>
  <si>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</si>
  <si>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</si>
  <si>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</si>
  <si>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</si>
  <si>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</si>
  <si>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</si>
  <si>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</si>
  <si>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</si>
  <si>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</si>
  <si>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</si>
  <si>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</si>
  <si>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</si>
  <si>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</si>
  <si>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</si>
  <si>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</si>
  <si>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</si>
  <si>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</si>
  <si>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</si>
  <si>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</si>
  <si>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</si>
  <si>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</si>
  <si>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</si>
  <si>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</si>
  <si>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</si>
  <si>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</si>
  <si>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</si>
  <si>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</si>
  <si>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</si>
  <si>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</si>
  <si>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</si>
  <si>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</si>
  <si>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</si>
  <si>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</si>
  <si>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</si>
  <si>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</si>
  <si>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</si>
  <si>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</si>
  <si>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</si>
  <si>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</si>
  <si>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</si>
  <si>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</si>
  <si>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</si>
  <si>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</si>
  <si>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</si>
  <si>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</si>
  <si>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</si>
  <si>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</si>
  <si>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</si>
  <si>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</si>
  <si>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</si>
  <si>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</si>
  <si>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</si>
  <si>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</si>
  <si>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</si>
  <si>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</si>
  <si>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</si>
  <si>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</si>
  <si>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</si>
  <si>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</si>
  <si>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</si>
  <si>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</si>
  <si>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</si>
  <si>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</si>
  <si>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</si>
  <si>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</si>
  <si>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</si>
  <si>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</si>
  <si>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</si>
  <si>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</si>
  <si>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</si>
  <si>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</si>
  <si>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</si>
  <si>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</si>
  <si>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</si>
  <si>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</si>
  <si>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</si>
  <si>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</si>
  <si>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</si>
  <si>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</si>
  <si>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</si>
  <si>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</si>
  <si>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</si>
  <si>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</si>
  <si>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</si>
  <si>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</si>
  <si>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</si>
  <si>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</si>
  <si>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</si>
  <si>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</si>
  <si>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</si>
  <si>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</si>
  <si>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</si>
  <si>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</si>
  <si>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</si>
  <si>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</si>
  <si>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</si>
  <si>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</si>
  <si>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</si>
  <si>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</si>
  <si>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</si>
  <si>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</si>
  <si>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</si>
  <si>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</si>
  <si>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</si>
  <si>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</si>
  <si>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</si>
  <si>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</si>
  <si>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</si>
  <si>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</si>
  <si>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</si>
  <si>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</si>
  <si>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</si>
  <si>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</si>
  <si>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</si>
  <si>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</si>
  <si>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</si>
  <si>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</si>
  <si>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</si>
  <si>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</si>
  <si>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</si>
  <si>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</si>
  <si>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</si>
  <si>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</si>
  <si>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</si>
  <si>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</si>
  <si>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</si>
  <si>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</si>
  <si>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</si>
  <si>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</si>
  <si>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</si>
  <si>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</si>
  <si>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</si>
  <si>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</si>
  <si>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</si>
  <si>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</si>
  <si>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</si>
  <si>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</si>
  <si>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</si>
  <si>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</si>
  <si>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</si>
  <si>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</si>
  <si>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</si>
  <si>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</si>
  <si>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</si>
  <si>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</si>
  <si>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</si>
  <si>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</si>
  <si>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</si>
  <si>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</si>
  <si>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</si>
  <si>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</si>
  <si>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</si>
  <si>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</si>
  <si>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</si>
  <si>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</si>
  <si>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</si>
  <si>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</si>
  <si>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</si>
  <si>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</si>
  <si>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</si>
  <si>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</si>
  <si>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</si>
  <si>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</si>
  <si>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</si>
  <si>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</si>
  <si>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</si>
  <si>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</si>
  <si>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</si>
  <si>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</si>
  <si>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</si>
  <si>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</si>
  <si>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</si>
  <si>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</si>
  <si>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</si>
  <si>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</si>
  <si>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</si>
  <si>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</si>
  <si>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</si>
  <si>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</si>
  <si>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</si>
  <si>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</si>
  <si>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</si>
  <si>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</si>
  <si>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</si>
  <si>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</si>
  <si>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</si>
  <si>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</si>
  <si>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</si>
  <si>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</si>
  <si>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</si>
  <si>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</si>
  <si>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</si>
  <si>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</si>
  <si>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</si>
  <si>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</si>
  <si>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</si>
  <si>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</si>
  <si>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</si>
  <si>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</si>
  <si>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</si>
  <si>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</si>
  <si>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</si>
  <si>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</si>
  <si>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</si>
  <si>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</si>
  <si>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</si>
  <si>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</si>
  <si>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</si>
  <si>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</si>
  <si>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</si>
  <si>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</si>
  <si>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</si>
  <si>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</si>
  <si>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</si>
  <si>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</si>
  <si>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</si>
  <si>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</si>
  <si>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</si>
  <si>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</si>
  <si>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</si>
  <si>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</si>
  <si>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</si>
  <si>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</si>
  <si>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</si>
  <si>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</si>
  <si>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</si>
  <si>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</si>
  <si>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</si>
  <si>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</si>
  <si>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</si>
  <si>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</si>
  <si>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</si>
  <si>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</si>
  <si>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</si>
  <si>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</si>
  <si>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</si>
  <si>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</si>
  <si>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</si>
  <si>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</si>
  <si>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</si>
  <si>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</si>
  <si>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</si>
  <si>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</si>
  <si>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</si>
  <si>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</si>
  <si>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</si>
  <si>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</si>
  <si>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</si>
  <si>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</si>
  <si>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</si>
  <si>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</si>
  <si>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</si>
  <si>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</si>
  <si>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</si>
  <si>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</si>
  <si>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</si>
  <si>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</si>
  <si>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</si>
  <si>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</si>
  <si>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</si>
  <si>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</si>
  <si>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</si>
  <si>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</si>
  <si>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</si>
  <si>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</si>
  <si>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</si>
  <si>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</si>
  <si>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</si>
  <si>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</si>
  <si>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</si>
  <si>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</si>
  <si>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</si>
  <si>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</si>
  <si>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</si>
  <si>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</si>
  <si>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</si>
  <si>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</si>
  <si>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</si>
  <si>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</si>
  <si>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</si>
  <si>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</si>
  <si>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</si>
  <si>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</si>
  <si>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</si>
  <si>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</si>
  <si>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</si>
  <si>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</si>
  <si>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</si>
  <si>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</si>
  <si>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</si>
  <si>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</si>
  <si>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</si>
  <si>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</si>
  <si>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</si>
  <si>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</si>
  <si>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</si>
  <si>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</si>
  <si>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</si>
  <si>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</si>
  <si>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</si>
  <si>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</si>
  <si>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</si>
  <si>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</si>
  <si>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</si>
  <si>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</si>
  <si>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</si>
  <si>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</si>
  <si>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</si>
  <si>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</si>
  <si>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</si>
  <si>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</si>
  <si>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</si>
  <si>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</si>
  <si>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</si>
  <si>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</si>
  <si>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</si>
  <si>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</si>
  <si>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</si>
  <si>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</si>
  <si>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</si>
  <si>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</si>
  <si>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</si>
  <si>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</si>
  <si>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</si>
  <si>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</si>
  <si>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</si>
  <si>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</si>
  <si>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</si>
  <si>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</si>
  <si>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</si>
  <si>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</si>
  <si>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</si>
  <si>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</si>
  <si>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</si>
  <si>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</si>
  <si>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</si>
  <si>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</si>
  <si>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</si>
  <si>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</si>
  <si>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</si>
  <si>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</si>
  <si>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</si>
  <si>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</si>
  <si>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</si>
  <si>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</si>
  <si>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</si>
  <si>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</si>
  <si>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</si>
  <si>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</si>
  <si>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</si>
  <si>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</si>
  <si>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</si>
  <si>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</si>
  <si>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</si>
  <si>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</si>
  <si>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</si>
  <si>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</si>
  <si>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</si>
  <si>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</si>
  <si>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</si>
  <si>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</si>
  <si>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</si>
  <si>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</si>
  <si>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</si>
  <si>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</si>
  <si>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</si>
  <si>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</si>
  <si>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</si>
  <si>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</si>
  <si>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</si>
  <si>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</si>
  <si>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</si>
  <si>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</si>
  <si>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</si>
  <si>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</si>
  <si>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</si>
  <si>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</si>
  <si>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</si>
  <si>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</si>
  <si>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</si>
  <si>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</si>
  <si>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</si>
  <si>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</si>
  <si>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</si>
  <si>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</si>
  <si>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</si>
  <si>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</si>
  <si>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</si>
  <si>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</si>
  <si>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</si>
  <si>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</si>
  <si>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</si>
  <si>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</si>
  <si>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</si>
  <si>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</si>
  <si>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</si>
  <si>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</si>
  <si>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</si>
  <si>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</si>
  <si>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</si>
  <si>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</si>
  <si>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</si>
  <si>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</si>
  <si>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</si>
  <si>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</si>
  <si>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</si>
  <si>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</si>
  <si>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</si>
  <si>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</si>
  <si>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</si>
  <si>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</si>
  <si>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</si>
  <si>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</si>
  <si>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</si>
  <si>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</si>
  <si>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</si>
  <si>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</si>
  <si>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</si>
  <si>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</si>
  <si>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</si>
  <si>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</si>
  <si>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</si>
  <si>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</si>
  <si>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</si>
  <si>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</si>
  <si>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</si>
  <si>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</si>
  <si>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</si>
  <si>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</si>
  <si>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</si>
  <si>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</si>
  <si>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</si>
  <si>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</si>
  <si>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</si>
  <si>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</si>
  <si>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</si>
  <si>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</si>
  <si>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</si>
  <si>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</si>
  <si>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</si>
  <si>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</si>
  <si>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</si>
  <si>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</si>
  <si>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</si>
  <si>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</si>
  <si>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</si>
  <si>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</si>
  <si>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</si>
  <si>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</si>
  <si>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</si>
  <si>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</si>
  <si>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</si>
  <si>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</si>
  <si>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</si>
  <si>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</si>
  <si>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</si>
  <si>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</si>
  <si>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</si>
  <si>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</si>
  <si>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</si>
  <si>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</si>
  <si>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</si>
  <si>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</si>
  <si>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</si>
  <si>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</si>
  <si>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</si>
  <si>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</si>
  <si>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</si>
  <si>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</si>
  <si>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</si>
  <si>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</si>
  <si>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</si>
  <si>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</si>
  <si>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</si>
  <si>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</si>
  <si>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</si>
  <si>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</si>
  <si>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</si>
  <si>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</si>
  <si>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</si>
  <si>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</si>
  <si>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</si>
  <si>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</si>
  <si>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</si>
  <si>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</si>
  <si>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</si>
  <si>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</si>
  <si>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</si>
  <si>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</si>
  <si>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</si>
  <si>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</si>
  <si>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</si>
  <si>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</si>
  <si>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</si>
  <si>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</si>
  <si>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</si>
  <si>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</si>
  <si>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</si>
  <si>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</si>
  <si>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</si>
  <si>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</si>
  <si>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</si>
  <si>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</si>
  <si>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</si>
  <si>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</si>
  <si>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</si>
  <si>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</si>
  <si>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</si>
  <si>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</si>
  <si>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</si>
  <si>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</si>
  <si>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</si>
  <si>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</si>
  <si>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</si>
  <si>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</si>
  <si>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</si>
  <si>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</si>
  <si>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</si>
  <si>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</si>
  <si>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</si>
  <si>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</si>
  <si>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</si>
  <si>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</si>
  <si>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</si>
  <si>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</si>
  <si>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</si>
  <si>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</si>
  <si>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</si>
  <si>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</si>
  <si>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</si>
  <si>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</si>
  <si>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</si>
  <si>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</si>
  <si>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</si>
  <si>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</si>
  <si>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</si>
  <si>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</si>
  <si>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</si>
  <si>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</si>
  <si>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</si>
  <si>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</si>
  <si>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</si>
  <si>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</si>
  <si>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</si>
  <si>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</si>
  <si>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</si>
  <si>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</si>
  <si>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</si>
  <si>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</si>
  <si>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</si>
  <si>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</si>
  <si>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</si>
  <si>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</si>
  <si>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</si>
  <si>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</si>
  <si>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</si>
  <si>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</si>
  <si>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</si>
  <si>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</si>
  <si>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</si>
  <si>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</si>
  <si>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</si>
  <si>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</si>
  <si>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</si>
  <si>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</si>
  <si>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</si>
  <si>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</si>
  <si>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</si>
  <si>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</si>
  <si>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</si>
  <si>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</si>
  <si>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</si>
  <si>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</si>
  <si>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</si>
  <si>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</si>
  <si>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</si>
  <si>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</si>
  <si>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</si>
  <si>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</si>
  <si>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</si>
  <si>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</si>
  <si>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</si>
  <si>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</si>
  <si>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</si>
  <si>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</si>
  <si>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</si>
  <si>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</si>
  <si>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</si>
  <si>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</si>
  <si>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</si>
  <si>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</si>
  <si>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</si>
  <si>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</si>
  <si>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</si>
  <si>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</si>
  <si>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</si>
  <si>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</si>
  <si>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</si>
  <si>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</si>
  <si>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</si>
  <si>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</si>
  <si>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</si>
  <si>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</si>
  <si>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</si>
  <si>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</si>
  <si>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</si>
  <si>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</si>
  <si>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</si>
  <si>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</si>
  <si>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</si>
  <si>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</si>
  <si>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</si>
  <si>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</si>
  <si>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</si>
  <si>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</si>
  <si>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</si>
  <si>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</si>
  <si>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</si>
  <si>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</si>
  <si>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</si>
  <si>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</si>
  <si>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</si>
  <si>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</si>
  <si>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</si>
  <si>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</si>
  <si>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</si>
  <si>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</si>
  <si>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</si>
  <si>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</si>
  <si>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</si>
  <si>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</si>
  <si>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</si>
  <si>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</si>
  <si>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</si>
  <si>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</si>
  <si>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</si>
  <si>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</si>
  <si>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</si>
  <si>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</si>
  <si>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</si>
  <si>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</si>
  <si>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</si>
  <si>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</si>
  <si>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</si>
  <si>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</si>
  <si>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</si>
  <si>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</si>
  <si>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</si>
  <si>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</si>
  <si>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</si>
  <si>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</si>
  <si>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</si>
  <si>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</si>
  <si>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</si>
  <si>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</si>
  <si>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</si>
  <si>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</si>
  <si>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</si>
  <si>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</si>
  <si>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</si>
  <si>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</si>
  <si>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</si>
  <si>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</si>
  <si>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</si>
  <si>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</si>
  <si>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</si>
  <si>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</si>
  <si>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</si>
  <si>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</si>
  <si>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</si>
  <si>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</si>
  <si>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</si>
  <si>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</si>
  <si>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</si>
  <si>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</si>
  <si>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</si>
  <si>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</si>
  <si>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</si>
  <si>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</si>
  <si>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</si>
  <si>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</si>
  <si>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</si>
  <si>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</si>
  <si>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</si>
  <si>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</si>
  <si>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</si>
  <si>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</si>
  <si>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</si>
  <si>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</si>
  <si>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</si>
  <si>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</si>
  <si>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</si>
  <si>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</si>
  <si>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</si>
  <si>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</si>
  <si>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</si>
  <si>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</si>
  <si>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</si>
  <si>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</si>
  <si>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</si>
  <si>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</si>
  <si>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</si>
  <si>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</si>
  <si>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</si>
  <si>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</si>
  <si>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</si>
  <si>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</si>
  <si>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</si>
  <si>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</si>
  <si>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</si>
  <si>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</si>
  <si>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</si>
  <si>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</si>
  <si>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</si>
  <si>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</si>
  <si>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</si>
  <si>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</si>
  <si>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</si>
  <si>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</si>
  <si>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</si>
  <si>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</si>
  <si>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</si>
  <si>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</si>
  <si>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</si>
  <si>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</si>
  <si>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</si>
  <si>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</si>
  <si>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</si>
  <si>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</si>
  <si>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</si>
  <si>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</si>
  <si>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</si>
  <si>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</si>
  <si>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</si>
  <si>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</si>
  <si>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</si>
  <si>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</si>
  <si>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</si>
  <si>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</si>
  <si>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</si>
  <si>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</si>
  <si>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</si>
  <si>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</si>
  <si>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</si>
  <si>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</si>
  <si>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</si>
  <si>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</si>
  <si>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</si>
  <si>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</si>
  <si>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</si>
  <si>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</si>
  <si>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</si>
  <si>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</si>
  <si>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</si>
  <si>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</si>
  <si>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</si>
  <si>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</si>
  <si>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</si>
  <si>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</si>
  <si>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</si>
  <si>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</si>
  <si>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</si>
  <si>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</si>
  <si>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</si>
  <si>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</si>
  <si>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</si>
  <si>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</si>
  <si>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</si>
  <si>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</si>
  <si>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</si>
  <si>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</si>
  <si>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</si>
  <si>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</si>
  <si>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</si>
  <si>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</si>
  <si>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</si>
  <si>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</si>
  <si>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</si>
  <si>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</si>
  <si>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</si>
  <si>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</si>
  <si>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</si>
  <si>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</si>
  <si>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</si>
  <si>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</si>
  <si>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</si>
  <si>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</si>
  <si>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</si>
  <si>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</si>
  <si>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</si>
  <si>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</si>
  <si>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</si>
  <si>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</si>
  <si>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</si>
  <si>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</si>
  <si>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</si>
  <si>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</si>
  <si>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</si>
  <si>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</si>
  <si>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</si>
  <si>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</si>
  <si>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</si>
  <si>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</si>
  <si>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</si>
  <si>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</si>
  <si>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</si>
  <si>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</si>
  <si>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</si>
  <si>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</si>
  <si>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</si>
  <si>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</si>
  <si>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</si>
  <si>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</si>
  <si>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</si>
  <si>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</si>
  <si>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</si>
  <si>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</si>
  <si>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</si>
  <si>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</si>
  <si>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</si>
  <si>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</si>
  <si>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</si>
  <si>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</si>
  <si>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</si>
  <si>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</si>
  <si>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</si>
  <si>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</si>
  <si>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</si>
  <si>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</si>
  <si>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</si>
  <si>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</si>
  <si>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</si>
  <si>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</si>
  <si>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</si>
  <si>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</si>
  <si>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</si>
  <si>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</si>
  <si>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</si>
  <si>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</si>
  <si>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</si>
  <si>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</si>
  <si>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</si>
  <si>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</si>
  <si>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</si>
  <si>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</si>
  <si>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</si>
  <si>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</si>
  <si>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</si>
  <si>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</si>
  <si>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</si>
  <si>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</si>
  <si>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</si>
  <si>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</si>
  <si>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</si>
  <si>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</si>
  <si>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</si>
  <si>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</si>
  <si>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</si>
  <si>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</si>
  <si>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</si>
  <si>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</si>
  <si>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</si>
  <si>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</si>
  <si>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</si>
  <si>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</si>
  <si>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</si>
  <si>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</si>
  <si>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</si>
  <si>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</si>
  <si>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</si>
  <si>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</si>
  <si>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</si>
  <si>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</si>
  <si>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</si>
  <si>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</si>
  <si>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</si>
  <si>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</si>
  <si>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</si>
  <si>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</si>
  <si>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</si>
  <si>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</si>
  <si>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</si>
  <si>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</si>
  <si>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</si>
  <si>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</si>
  <si>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</si>
  <si>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</si>
  <si>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</si>
  <si>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</si>
  <si>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</si>
  <si>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</si>
  <si>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</si>
  <si>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</si>
  <si>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</si>
  <si>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</si>
  <si>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</si>
  <si>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</si>
  <si>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</si>
  <si>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</si>
  <si>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</si>
  <si>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</si>
  <si>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</si>
  <si>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</si>
  <si>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</si>
  <si>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</si>
  <si>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</si>
  <si>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</si>
  <si>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</si>
  <si>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</si>
  <si>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</si>
  <si>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</si>
  <si>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</si>
  <si>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</si>
  <si>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</si>
  <si>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</si>
  <si>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</si>
  <si>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</si>
  <si>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</si>
  <si>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</si>
  <si>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</si>
  <si>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</si>
  <si>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</si>
  <si>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</si>
  <si>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</si>
  <si>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</si>
  <si>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</si>
  <si>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</si>
  <si>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</si>
  <si>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</si>
  <si>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</si>
  <si>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</si>
  <si>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</si>
  <si>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</si>
  <si>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</si>
  <si>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</si>
  <si>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</si>
  <si>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</si>
  <si>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</si>
  <si>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</si>
  <si>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</si>
  <si>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</si>
  <si>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</si>
  <si>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</si>
  <si>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</si>
  <si>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</si>
  <si>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</si>
  <si>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</si>
  <si>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</si>
  <si>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</si>
  <si>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</si>
  <si>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</si>
  <si>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</si>
  <si>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</si>
  <si>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</si>
  <si>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</si>
  <si>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</si>
  <si>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</si>
  <si>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</si>
  <si>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</si>
  <si>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</si>
  <si>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</si>
  <si>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</si>
  <si>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</si>
  <si>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</si>
  <si>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</si>
  <si>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</si>
  <si>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</si>
  <si>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</si>
  <si>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</si>
  <si>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</si>
  <si>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</si>
  <si>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</si>
  <si>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</si>
  <si>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</si>
  <si>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</si>
  <si>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</si>
  <si>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</si>
  <si>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</si>
  <si>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</si>
  <si>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</si>
  <si>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</si>
  <si>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</si>
  <si>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</si>
  <si>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</si>
  <si>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</si>
  <si>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</si>
  <si>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</si>
  <si>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</si>
  <si>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</si>
  <si>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</si>
  <si>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</si>
  <si>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</si>
  <si>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</si>
  <si>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</si>
  <si>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</si>
  <si>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</si>
  <si>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</si>
  <si>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</si>
  <si>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</si>
  <si>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</si>
  <si>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</si>
  <si>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</si>
  <si>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</si>
  <si>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</si>
  <si>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</si>
  <si>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</si>
  <si>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</si>
  <si>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</si>
  <si>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</si>
  <si>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</si>
  <si>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</si>
  <si>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</si>
  <si>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</si>
  <si>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</si>
  <si>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</si>
  <si>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</si>
  <si>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</si>
  <si>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</si>
  <si>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</si>
  <si>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</si>
  <si>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</si>
  <si>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</si>
  <si>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</si>
  <si>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</si>
  <si>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</si>
  <si>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</si>
  <si>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</si>
  <si>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</si>
  <si>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</si>
  <si>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</si>
  <si>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</si>
  <si>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</si>
  <si>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</si>
  <si>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</si>
  <si>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</si>
  <si>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</si>
  <si>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</si>
  <si>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</si>
  <si>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</si>
  <si>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</si>
  <si>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</si>
  <si>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</si>
  <si>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</si>
  <si>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</si>
  <si>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</si>
  <si>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</si>
  <si>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</si>
  <si>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</si>
  <si>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</si>
  <si>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</si>
  <si>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</si>
  <si>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</si>
  <si>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</si>
  <si>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</si>
  <si>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</si>
  <si>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</si>
  <si>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</si>
  <si>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</si>
  <si>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</si>
  <si>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</si>
  <si>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</si>
  <si>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</si>
  <si>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</si>
  <si>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</si>
  <si>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</si>
  <si>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</si>
  <si>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</si>
  <si>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</si>
  <si>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</si>
  <si>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</si>
  <si>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</si>
  <si>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</si>
  <si>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</si>
  <si>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</si>
  <si>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</si>
  <si>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</si>
  <si>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</si>
  <si>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</si>
  <si>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</si>
  <si>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</si>
  <si>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</si>
  <si>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</si>
  <si>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</si>
  <si>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</si>
  <si>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</si>
  <si>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</si>
  <si>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</si>
  <si>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</si>
  <si>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</si>
  <si>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</si>
  <si>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</si>
  <si>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</si>
  <si>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</si>
  <si>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</si>
  <si>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</si>
  <si>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</si>
  <si>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</si>
  <si>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</si>
  <si>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</si>
  <si>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</si>
  <si>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</si>
  <si>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</si>
  <si>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</si>
  <si>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</si>
  <si>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</si>
  <si>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</si>
  <si>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</si>
  <si>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</si>
  <si>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</si>
  <si>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</si>
  <si>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</si>
  <si>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</si>
  <si>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</si>
  <si>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</si>
  <si>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</si>
  <si>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</si>
  <si>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</si>
  <si>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</si>
  <si>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</si>
  <si>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</si>
  <si>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</si>
  <si>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</si>
  <si>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</si>
  <si>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</si>
  <si>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</si>
  <si>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</si>
  <si>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</si>
  <si>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</si>
  <si>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</si>
  <si>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</si>
  <si>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</si>
  <si>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</si>
  <si>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</si>
  <si>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</si>
  <si>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</si>
  <si>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</si>
  <si>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</si>
  <si>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</si>
  <si>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</si>
  <si>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</si>
  <si>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</si>
  <si>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</si>
  <si>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</si>
  <si>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</si>
  <si>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</si>
  <si>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</si>
  <si>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</si>
  <si>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</si>
  <si>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</si>
  <si>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</si>
  <si>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</si>
  <si>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</si>
  <si>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</si>
  <si>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</si>
  <si>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</si>
  <si>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</si>
  <si>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</si>
  <si>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</si>
  <si>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</si>
  <si>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</si>
  <si>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</si>
  <si>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</si>
  <si>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</si>
  <si>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</si>
  <si>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</si>
  <si>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</si>
  <si>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</si>
  <si>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</si>
  <si>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</si>
  <si>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</si>
  <si>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</si>
  <si>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</si>
  <si>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</si>
  <si>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</si>
  <si>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</si>
  <si>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</si>
  <si>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</si>
  <si>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</si>
  <si>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</si>
  <si>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</si>
  <si>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</si>
  <si>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</si>
  <si>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</si>
  <si>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</si>
  <si>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</si>
  <si>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</si>
  <si>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</si>
  <si>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</si>
  <si>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</si>
  <si>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</si>
  <si>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</si>
  <si>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</si>
  <si>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</si>
  <si>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</si>
  <si>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</si>
  <si>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</si>
  <si>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</si>
  <si>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</si>
  <si>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</si>
  <si>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</si>
  <si>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</si>
  <si>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</si>
  <si>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</si>
  <si>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</si>
  <si>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</si>
  <si>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</si>
  <si>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</si>
  <si>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</si>
  <si>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</si>
  <si>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</si>
  <si>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</si>
  <si>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</si>
  <si>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</si>
  <si>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</si>
  <si>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</si>
  <si>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</si>
  <si>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</si>
  <si>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</si>
  <si>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</si>
  <si>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</si>
  <si>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</si>
  <si>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</si>
  <si>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</si>
  <si>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</si>
  <si>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</si>
  <si>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</si>
  <si>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</si>
  <si>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</si>
  <si>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</si>
  <si>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</si>
  <si>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</si>
  <si>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</si>
  <si>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</si>
  <si>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</si>
  <si>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</si>
  <si>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</si>
  <si>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</si>
  <si>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</si>
  <si>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</si>
  <si>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</si>
  <si>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</si>
  <si>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</si>
  <si>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</si>
  <si>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</si>
  <si>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</si>
  <si>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</si>
  <si>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</si>
  <si>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</si>
  <si>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</si>
  <si>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</si>
  <si>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</si>
  <si>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</si>
  <si>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</si>
  <si>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</si>
  <si>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</si>
  <si>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</si>
  <si>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</si>
  <si>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</si>
  <si>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</si>
  <si>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</si>
  <si>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</si>
  <si>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</si>
  <si>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</si>
  <si>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</si>
  <si>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</si>
  <si>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</si>
  <si>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</si>
  <si>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</si>
  <si>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</si>
  <si>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</si>
  <si>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</si>
  <si>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</si>
  <si>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</si>
  <si>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</si>
  <si>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</si>
  <si>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</si>
  <si>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</si>
  <si>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</si>
  <si>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</si>
  <si>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</si>
  <si>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</si>
  <si>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</si>
  <si>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</si>
  <si>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</si>
  <si>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</si>
  <si>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</si>
  <si>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</si>
  <si>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</si>
  <si>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</si>
  <si>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</si>
  <si>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</si>
  <si>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</si>
  <si>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</si>
  <si>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</si>
  <si>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</si>
  <si>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</si>
  <si>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</si>
  <si>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</si>
  <si>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</si>
  <si>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</si>
  <si>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</si>
  <si>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</si>
  <si>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</si>
  <si>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</si>
  <si>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</si>
  <si>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</si>
  <si>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</si>
  <si>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</si>
  <si>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</si>
  <si>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</si>
  <si>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</si>
  <si>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</si>
  <si>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</si>
  <si>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</si>
  <si>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</si>
  <si>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</si>
  <si>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</si>
  <si>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</si>
  <si>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</si>
  <si>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</si>
  <si>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</si>
  <si>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</si>
  <si>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</si>
  <si>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</si>
  <si>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</si>
  <si>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</si>
  <si>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</si>
  <si>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</si>
  <si>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</si>
  <si>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</si>
  <si>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</si>
  <si>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</si>
  <si>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</si>
  <si>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</si>
  <si>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</si>
  <si>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</si>
  <si>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</si>
  <si>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</si>
  <si>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</si>
  <si>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</si>
  <si>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</si>
  <si>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</si>
  <si>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</si>
  <si>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</si>
  <si>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</si>
  <si>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</si>
  <si>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</si>
  <si>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</si>
  <si>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</si>
  <si>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</si>
  <si>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</si>
  <si>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</si>
  <si>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</si>
  <si>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</si>
  <si>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</si>
  <si>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</si>
  <si>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</si>
  <si>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</si>
  <si>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</si>
  <si>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</si>
  <si>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</si>
  <si>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</si>
  <si>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</si>
  <si>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</si>
  <si>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</si>
  <si>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</si>
  <si>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</si>
  <si>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</si>
  <si>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</si>
  <si>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</si>
  <si>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</si>
  <si>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</si>
  <si>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</si>
  <si>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</si>
  <si>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</si>
  <si>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</si>
  <si>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</si>
  <si>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</si>
  <si>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</si>
  <si>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</si>
  <si>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</si>
  <si>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</si>
  <si>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</si>
  <si>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</si>
  <si>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</si>
  <si>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</si>
  <si>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</si>
  <si>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</si>
  <si>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</si>
  <si>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</si>
  <si>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</si>
  <si>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</si>
  <si>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</si>
  <si>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</si>
  <si>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</si>
  <si>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</si>
  <si>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</si>
  <si>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</si>
  <si>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</si>
  <si>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</si>
  <si>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</si>
  <si>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</si>
  <si>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</si>
  <si>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</si>
  <si>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</si>
  <si>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</si>
  <si>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</si>
  <si>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</si>
  <si>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</si>
  <si>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</si>
  <si>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</si>
  <si>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</si>
  <si>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</si>
  <si>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</si>
  <si>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</si>
  <si>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</si>
  <si>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</si>
  <si>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</si>
  <si>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</si>
  <si>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</si>
  <si>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</si>
  <si>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</si>
  <si>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</si>
  <si>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</si>
  <si>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</si>
  <si>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</si>
  <si>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</si>
  <si>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</si>
  <si>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</si>
  <si>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</si>
  <si>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</si>
  <si>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</si>
  <si>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</si>
  <si>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</si>
  <si>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</si>
  <si>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</si>
  <si>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</si>
  <si>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</si>
  <si>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</si>
  <si>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</si>
  <si>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</si>
  <si>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</si>
  <si>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</si>
  <si>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</si>
  <si>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</si>
  <si>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</si>
  <si>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</si>
  <si>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</si>
  <si>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</si>
  <si>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</si>
  <si>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</si>
  <si>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</si>
  <si>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</si>
  <si>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</si>
  <si>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</si>
  <si>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</si>
  <si>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</si>
  <si>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</si>
  <si>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</si>
  <si>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</si>
  <si>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</si>
  <si>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</si>
  <si>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</si>
  <si>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</si>
  <si>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</si>
  <si>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</si>
  <si>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</si>
  <si>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</si>
  <si>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</si>
  <si>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</si>
  <si>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</si>
  <si>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</si>
  <si>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</si>
  <si>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</si>
  <si>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</si>
  <si>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</si>
  <si>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</si>
  <si>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</si>
  <si>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</si>
  <si>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</si>
  <si>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</si>
  <si>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</si>
  <si>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</si>
  <si>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</si>
  <si>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</si>
  <si>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</si>
  <si>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</si>
  <si>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</si>
  <si>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</si>
  <si>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</si>
  <si>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</si>
  <si>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</si>
  <si>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</si>
  <si>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</si>
  <si>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</si>
  <si>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</si>
  <si>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</si>
  <si>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</si>
  <si>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</si>
  <si>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</si>
  <si>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</si>
  <si>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</si>
  <si>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</si>
  <si>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</si>
  <si>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</si>
  <si>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</si>
  <si>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</si>
  <si>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</si>
  <si>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</si>
  <si>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</si>
  <si>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</si>
  <si>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</si>
  <si>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</si>
  <si>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</si>
  <si>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</si>
  <si>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</si>
  <si>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</si>
  <si>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</si>
  <si>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</si>
  <si>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</si>
  <si>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</si>
  <si>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</si>
  <si>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</si>
  <si>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</si>
  <si>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</si>
  <si>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</si>
  <si>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</si>
  <si>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</si>
  <si>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</si>
  <si>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</si>
  <si>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</si>
  <si>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</si>
  <si>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</si>
  <si>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</si>
  <si>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</si>
  <si>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</si>
  <si>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</si>
  <si>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</si>
  <si>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</si>
  <si>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</si>
  <si>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</si>
  <si>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</si>
  <si>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</si>
  <si>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</si>
  <si>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</si>
  <si>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</si>
  <si>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</si>
  <si>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</si>
  <si>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</si>
  <si>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</si>
  <si>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</si>
  <si>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</si>
  <si>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</si>
  <si>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</si>
  <si>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</si>
  <si>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</si>
  <si>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</si>
  <si>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</si>
  <si>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</si>
  <si>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</si>
  <si>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</si>
  <si>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</si>
  <si>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</si>
  <si>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</si>
  <si>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</si>
  <si>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</si>
  <si>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</si>
  <si>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</si>
  <si>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</si>
  <si>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</si>
  <si>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</si>
  <si>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</si>
  <si>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</si>
  <si>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</si>
  <si>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</si>
  <si>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</si>
  <si>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</si>
  <si>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</si>
  <si>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</si>
  <si>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</si>
  <si>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</si>
  <si>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</si>
  <si>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</si>
  <si>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</si>
  <si>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</si>
  <si>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</si>
  <si>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</si>
  <si>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</si>
  <si>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</si>
  <si>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</si>
  <si>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</si>
  <si>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</si>
  <si>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</si>
  <si>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</si>
  <si>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</si>
  <si>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</si>
  <si>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</si>
  <si>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</si>
  <si>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</si>
  <si>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</si>
  <si>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</si>
  <si>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</si>
  <si>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</si>
  <si>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</si>
  <si>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</si>
  <si>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</si>
  <si>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</si>
  <si>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</si>
  <si>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</si>
  <si>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</si>
  <si>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</si>
  <si>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</si>
  <si>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</si>
  <si>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</si>
  <si>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</si>
  <si>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</si>
  <si>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</si>
  <si>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</si>
  <si>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</si>
  <si>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</si>
  <si>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</si>
  <si>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</si>
  <si>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</si>
  <si>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</si>
  <si>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</si>
  <si>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</si>
  <si>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</si>
  <si>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</si>
  <si>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</si>
  <si>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</si>
  <si>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</si>
  <si>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</si>
  <si>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</si>
  <si>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</si>
  <si>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</si>
  <si>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</si>
  <si>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</si>
  <si>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</si>
  <si>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</si>
  <si>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</si>
  <si>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</si>
  <si>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</si>
  <si>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</si>
  <si>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</si>
  <si>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</si>
  <si>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</si>
  <si>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</si>
  <si>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</si>
  <si>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</si>
  <si>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</si>
  <si>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</si>
  <si>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</si>
  <si>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</si>
  <si>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</si>
  <si>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</si>
  <si>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</si>
  <si>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</si>
  <si>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</si>
  <si>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</si>
  <si>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</si>
  <si>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</si>
  <si>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</si>
  <si>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</si>
  <si>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</si>
  <si>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</si>
  <si>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</si>
  <si>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</si>
  <si>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</si>
  <si>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</si>
  <si>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</si>
  <si>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</si>
  <si>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</si>
  <si>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</si>
  <si>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</si>
  <si>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</si>
  <si>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</si>
  <si>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</si>
  <si>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</si>
  <si>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</si>
  <si>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</si>
  <si>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</si>
  <si>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</si>
  <si>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</si>
  <si>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</si>
  <si>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</si>
  <si>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</si>
  <si>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</si>
  <si>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</si>
  <si>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</si>
  <si>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</si>
  <si>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</si>
  <si>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</si>
  <si>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</si>
  <si>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</si>
  <si>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</si>
  <si>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</si>
  <si>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</si>
  <si>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</si>
  <si>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</si>
  <si>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</si>
  <si>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</si>
  <si>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</si>
  <si>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</si>
  <si>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</si>
  <si>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</si>
  <si>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</si>
  <si>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</si>
  <si>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</si>
  <si>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</si>
  <si>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</si>
  <si>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</si>
  <si>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</si>
  <si>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</si>
  <si>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</si>
  <si>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</si>
  <si>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</si>
  <si>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</si>
  <si>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</si>
  <si>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</si>
  <si>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</si>
  <si>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</si>
  <si>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</si>
  <si>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</si>
  <si>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</si>
  <si>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</si>
  <si>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</si>
  <si>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</si>
  <si>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</si>
  <si>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</si>
  <si>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</si>
  <si>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</si>
  <si>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</si>
  <si>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</si>
  <si>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</si>
  <si>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</si>
  <si>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</si>
  <si>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</si>
  <si>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</si>
  <si>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</si>
  <si>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</si>
  <si>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</si>
  <si>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</si>
  <si>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</si>
  <si>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</si>
  <si>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</si>
  <si>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</si>
  <si>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</si>
  <si>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</si>
  <si>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</si>
  <si>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</si>
  <si>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</si>
  <si>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</si>
  <si>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</si>
  <si>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</si>
  <si>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</si>
  <si>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</si>
  <si>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</si>
  <si>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</si>
  <si>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</si>
  <si>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</si>
  <si>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</si>
  <si>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</si>
  <si>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</si>
  <si>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</si>
  <si>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</si>
  <si>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</si>
  <si>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</si>
  <si>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</si>
  <si>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</si>
  <si>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</si>
  <si>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</si>
  <si>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</si>
  <si>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</si>
  <si>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</si>
  <si>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</si>
  <si>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</si>
  <si>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</si>
  <si>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</si>
  <si>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</si>
  <si>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</si>
  <si>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</si>
  <si>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</si>
  <si>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</si>
  <si>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</si>
  <si>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</si>
  <si>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</si>
  <si>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</si>
  <si>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</si>
  <si>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</si>
  <si>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</si>
  <si>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</si>
  <si>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</si>
  <si>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</si>
  <si>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</si>
  <si>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</si>
  <si>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</si>
  <si>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</si>
  <si>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</si>
  <si>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</si>
  <si>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</si>
  <si>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</si>
  <si>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</si>
  <si>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</si>
  <si>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</si>
  <si>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</si>
  <si>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</si>
  <si>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</si>
  <si>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</si>
  <si>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</si>
  <si>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</si>
  <si>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</si>
  <si>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</si>
  <si>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</si>
  <si>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</si>
  <si>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</si>
  <si>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</si>
  <si>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</si>
  <si>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</si>
  <si>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</si>
  <si>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</si>
  <si>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</si>
  <si>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</si>
  <si>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</si>
  <si>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</si>
  <si>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</si>
  <si>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</si>
  <si>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</si>
  <si>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</si>
  <si>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</si>
  <si>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</si>
  <si>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</si>
  <si>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</si>
  <si>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</si>
  <si>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</si>
  <si>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</si>
  <si>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</si>
  <si>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</si>
  <si>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</si>
  <si>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</si>
  <si>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</si>
  <si>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</si>
  <si>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</si>
  <si>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</si>
  <si>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</si>
  <si>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</si>
  <si>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</si>
  <si>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</si>
  <si>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</si>
  <si>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</si>
  <si>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</si>
  <si>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</si>
  <si>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</si>
  <si>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</si>
  <si>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</si>
  <si>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</si>
  <si>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</si>
  <si>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</si>
  <si>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</si>
  <si>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</si>
  <si>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</si>
  <si>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</si>
  <si>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</si>
  <si>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</si>
  <si>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</si>
  <si>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</si>
  <si>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</si>
  <si>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</si>
  <si>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</si>
  <si>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</si>
  <si>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</si>
  <si>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</si>
  <si>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</si>
  <si>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</si>
  <si>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</si>
  <si>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</si>
  <si>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</si>
  <si>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</si>
  <si>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</si>
  <si>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</si>
  <si>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</si>
  <si>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</si>
  <si>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</si>
  <si>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</si>
  <si>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</si>
  <si>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</si>
  <si>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</si>
  <si>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</si>
  <si>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</si>
  <si>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</si>
  <si>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</si>
  <si>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</si>
  <si>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</si>
  <si>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</si>
  <si>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</si>
  <si>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</si>
  <si>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</si>
  <si>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</si>
  <si>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</si>
  <si>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</si>
  <si>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</si>
  <si>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</si>
  <si>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</si>
  <si>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</si>
  <si>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</si>
  <si>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</si>
  <si>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</si>
  <si>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</si>
  <si>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</si>
  <si>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</si>
  <si>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</si>
  <si>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</si>
  <si>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</si>
  <si>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</si>
  <si>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</si>
  <si>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</si>
  <si>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</si>
  <si>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</si>
  <si>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</si>
  <si>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</si>
  <si>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</si>
  <si>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</si>
  <si>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</si>
  <si>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</si>
  <si>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</si>
  <si>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</si>
  <si>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</si>
  <si>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</si>
  <si>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</si>
  <si>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</si>
  <si>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</si>
  <si>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</si>
  <si>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</si>
  <si>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</si>
  <si>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</si>
  <si>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</si>
  <si>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</si>
  <si>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</si>
  <si>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</si>
  <si>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</si>
  <si>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</si>
  <si>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</si>
  <si>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</si>
  <si>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</si>
  <si>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</si>
  <si>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</si>
  <si>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</si>
  <si>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</si>
  <si>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</si>
  <si>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</si>
  <si>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</si>
  <si>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</si>
  <si>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</si>
  <si>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</si>
  <si>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</si>
  <si>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</si>
  <si>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</si>
  <si>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</si>
  <si>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</si>
  <si>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</si>
  <si>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</si>
  <si>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</si>
  <si>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</si>
  <si>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</si>
  <si>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</si>
  <si>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</si>
  <si>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</si>
  <si>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</si>
  <si>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</si>
  <si>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</si>
  <si>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</si>
  <si>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</si>
  <si>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</si>
  <si>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</si>
  <si>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</si>
  <si>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</si>
  <si>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</si>
  <si>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</si>
  <si>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</si>
  <si>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</si>
  <si>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</si>
  <si>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</si>
  <si>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</si>
  <si>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</si>
  <si>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</si>
  <si>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</si>
  <si>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</si>
  <si>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</si>
  <si>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</si>
  <si>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</si>
  <si>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</si>
  <si>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</si>
  <si>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</si>
  <si>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</si>
  <si>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</si>
  <si>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</si>
  <si>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</si>
  <si>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</si>
  <si>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</si>
  <si>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</si>
  <si>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</si>
  <si>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</si>
  <si>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</si>
  <si>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</si>
  <si>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</si>
  <si>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</si>
  <si>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</si>
  <si>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</si>
  <si>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</si>
  <si>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</si>
  <si>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</si>
  <si>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</si>
  <si>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</si>
  <si>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</si>
  <si>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</si>
  <si>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</si>
  <si>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</si>
  <si>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</si>
  <si>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</si>
  <si>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</si>
  <si>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</si>
  <si>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</si>
  <si>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</si>
  <si>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</si>
  <si>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</si>
  <si>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</si>
  <si>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</si>
  <si>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</si>
  <si>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</si>
  <si>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</si>
  <si>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</si>
  <si>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</si>
  <si>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</si>
  <si>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</si>
  <si>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</si>
  <si>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</si>
  <si>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</si>
  <si>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</si>
  <si>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</si>
  <si>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</si>
  <si>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</si>
  <si>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</si>
  <si>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</si>
  <si>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</si>
  <si>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</si>
  <si>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</si>
  <si>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</si>
  <si>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</si>
  <si>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</si>
  <si>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</si>
  <si>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</si>
  <si>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</si>
  <si>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</si>
  <si>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</si>
  <si>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</si>
  <si>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</si>
  <si>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</si>
  <si>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</si>
  <si>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</si>
  <si>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</si>
  <si>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</si>
  <si>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</si>
  <si>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</si>
  <si>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</si>
  <si>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</si>
  <si>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</si>
  <si>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</si>
  <si>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</si>
  <si>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</si>
  <si>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</si>
  <si>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</si>
  <si>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</si>
  <si>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</si>
  <si>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</si>
  <si>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</si>
  <si>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</si>
  <si>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</si>
  <si>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</si>
  <si>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</si>
  <si>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</si>
  <si>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</si>
  <si>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</si>
  <si>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</si>
  <si>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</si>
  <si>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</si>
  <si>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</si>
  <si>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</si>
  <si>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</si>
  <si>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</si>
  <si>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</si>
  <si>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</si>
  <si>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</si>
  <si>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</si>
  <si>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</si>
  <si>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</si>
  <si>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</si>
  <si>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</si>
  <si>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</si>
  <si>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</si>
  <si>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</si>
  <si>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</si>
  <si>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</si>
  <si>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</si>
  <si>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</si>
  <si>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</si>
  <si>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</si>
  <si>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</si>
  <si>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</si>
  <si>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</si>
  <si>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</si>
  <si>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</si>
  <si>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</si>
  <si>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</si>
  <si>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</si>
  <si>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</si>
  <si>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</si>
  <si>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</si>
  <si>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</si>
  <si>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</si>
  <si>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</si>
  <si>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</si>
  <si>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</si>
  <si>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</si>
  <si>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</si>
  <si>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</si>
  <si>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</si>
  <si>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</si>
  <si>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</si>
  <si>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</si>
  <si>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</si>
  <si>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</si>
  <si>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</si>
  <si>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</si>
  <si>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</si>
  <si>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</si>
  <si>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</si>
  <si>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</si>
  <si>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</si>
  <si>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</si>
  <si>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</si>
  <si>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</si>
  <si>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</si>
  <si>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</si>
  <si>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</si>
  <si>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</si>
  <si>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</si>
  <si>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</si>
  <si>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</si>
  <si>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</si>
  <si>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</si>
  <si>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</si>
  <si>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</si>
  <si>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</si>
  <si>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</si>
  <si>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</si>
  <si>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</si>
  <si>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</si>
  <si>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</si>
  <si>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</si>
  <si>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</si>
  <si>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</si>
  <si>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</si>
  <si>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</si>
  <si>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</si>
  <si>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</si>
  <si>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</si>
  <si>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</si>
  <si>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</si>
  <si>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</si>
  <si>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</si>
  <si>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</si>
  <si>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</si>
  <si>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</si>
  <si>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</si>
  <si>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</si>
  <si>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</si>
  <si>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</si>
  <si>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</si>
  <si>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</si>
  <si>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</si>
  <si>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</si>
  <si>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</si>
  <si>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</si>
  <si>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</si>
  <si>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</si>
  <si>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</si>
  <si>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</si>
  <si>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</si>
  <si>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</si>
  <si>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</si>
  <si>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</si>
  <si>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</si>
  <si>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</si>
  <si>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</si>
  <si>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</si>
  <si>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</si>
  <si>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</si>
  <si>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</si>
  <si>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</si>
  <si>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</si>
  <si>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</si>
  <si>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</si>
  <si>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</si>
  <si>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</si>
  <si>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</si>
  <si>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</si>
  <si>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</si>
  <si>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</si>
  <si>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</si>
  <si>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</si>
  <si>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</si>
  <si>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</si>
  <si>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</si>
  <si>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</si>
  <si>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</si>
  <si>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</si>
  <si>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</si>
  <si>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</si>
  <si>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</si>
  <si>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</si>
  <si>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</si>
  <si>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</si>
  <si>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</si>
  <si>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</si>
  <si>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</si>
  <si>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</si>
  <si>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</si>
  <si>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</si>
  <si>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</si>
  <si>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</si>
  <si>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</si>
  <si>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</si>
  <si>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</si>
  <si>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</si>
  <si>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</si>
  <si>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</si>
  <si>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</si>
  <si>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</si>
  <si>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</si>
  <si>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</si>
  <si>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</si>
  <si>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</si>
  <si>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</si>
  <si>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</si>
  <si>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</si>
  <si>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</si>
  <si>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</si>
  <si>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</si>
  <si>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</si>
  <si>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</si>
  <si>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</si>
  <si>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</si>
  <si>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</si>
  <si>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</si>
  <si>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</si>
  <si>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</si>
  <si>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</si>
  <si>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</si>
  <si>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</si>
  <si>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</si>
  <si>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</si>
  <si>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</si>
  <si>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</si>
  <si>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</si>
  <si>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</si>
  <si>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</si>
  <si>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</si>
  <si>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</si>
  <si>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</si>
  <si>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</si>
  <si>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</si>
  <si>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</si>
  <si>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</si>
  <si>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</si>
  <si>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</si>
  <si>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</si>
  <si>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</si>
  <si>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</si>
  <si>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</si>
  <si>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</si>
  <si>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</si>
  <si>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</si>
  <si>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</si>
  <si>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</si>
  <si>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</si>
  <si>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</si>
  <si>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</si>
  <si>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</si>
  <si>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</si>
  <si>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</si>
  <si>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</si>
  <si>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</si>
  <si>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</si>
  <si>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</si>
  <si>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</si>
  <si>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</si>
  <si>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</si>
  <si>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</si>
  <si>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</si>
  <si>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</si>
  <si>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</si>
  <si>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</si>
  <si>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</si>
  <si>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</si>
  <si>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</si>
  <si>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</si>
  <si>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</si>
  <si>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</si>
  <si>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</si>
  <si>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</si>
  <si>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</si>
  <si>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</si>
  <si>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</si>
  <si>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</si>
  <si>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</si>
  <si>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</si>
  <si>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</si>
  <si>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</si>
  <si>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</si>
  <si>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</si>
  <si>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</si>
  <si>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</si>
  <si>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</si>
  <si>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</si>
  <si>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</si>
  <si>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</si>
  <si>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</si>
  <si>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</si>
  <si>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</si>
  <si>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</si>
  <si>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</si>
  <si>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</si>
  <si>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</si>
  <si>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</si>
  <si>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</si>
  <si>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</si>
  <si>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</si>
  <si>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</si>
  <si>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</si>
  <si>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</si>
  <si>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</si>
  <si>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</si>
  <si>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</si>
  <si>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</si>
  <si>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</si>
  <si>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</si>
  <si>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</si>
  <si>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</si>
  <si>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</si>
  <si>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</si>
  <si>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</si>
  <si>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</si>
  <si>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</si>
  <si>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</si>
  <si>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</si>
  <si>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</si>
  <si>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</si>
  <si>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</si>
  <si>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</si>
  <si>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</si>
  <si>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</si>
  <si>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</si>
  <si>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</si>
  <si>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</si>
  <si>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</si>
  <si>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</si>
  <si>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</si>
  <si>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</si>
  <si>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</si>
  <si>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</si>
  <si>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</si>
  <si>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</si>
  <si>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</si>
  <si>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</si>
  <si>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</si>
  <si>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</si>
  <si>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</si>
  <si>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</si>
  <si>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</si>
  <si>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</si>
  <si>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</si>
  <si>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</si>
  <si>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</si>
  <si>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</si>
  <si>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</si>
  <si>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</si>
  <si>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</si>
  <si>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</si>
  <si>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</si>
  <si>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</si>
  <si>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</si>
  <si>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</si>
  <si>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</si>
  <si>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</si>
  <si>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</si>
  <si>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</si>
  <si>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</si>
  <si>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</si>
  <si>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</si>
  <si>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</si>
  <si>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</si>
  <si>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</si>
  <si>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</si>
  <si>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</si>
  <si>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</si>
  <si>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</si>
  <si>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</si>
  <si>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</si>
  <si>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</si>
  <si>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</si>
  <si>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</si>
  <si>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</si>
  <si>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</si>
  <si>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</si>
  <si>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</si>
  <si>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</si>
  <si>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</si>
  <si>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</si>
  <si>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</si>
  <si>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</si>
  <si>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</si>
  <si>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</si>
  <si>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</si>
  <si>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</si>
  <si>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</si>
  <si>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</si>
  <si>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</si>
  <si>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</si>
  <si>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</si>
  <si>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</si>
  <si>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</si>
  <si>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</si>
  <si>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</si>
  <si>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</si>
  <si>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</si>
  <si>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</si>
  <si>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</si>
  <si>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</si>
  <si>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</si>
  <si>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</si>
  <si>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</si>
  <si>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</si>
  <si>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</si>
  <si>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</si>
  <si>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</si>
  <si>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</si>
  <si>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</si>
  <si>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</si>
  <si>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</si>
  <si>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</si>
  <si>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</si>
  <si>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</si>
  <si>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</si>
  <si>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</si>
  <si>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</si>
  <si>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</si>
  <si>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</si>
  <si>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</si>
  <si>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</si>
  <si>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</si>
  <si>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</si>
  <si>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</si>
  <si>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</si>
  <si>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</si>
  <si>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</si>
  <si>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</si>
  <si>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</si>
  <si>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</si>
  <si>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</si>
  <si>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</si>
  <si>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</si>
  <si>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</si>
  <si>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</si>
  <si>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</si>
  <si>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</si>
  <si>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</si>
  <si>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</si>
  <si>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</si>
  <si>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</si>
  <si>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</si>
  <si>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</si>
  <si>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</si>
  <si>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</si>
  <si>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</si>
  <si>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</si>
  <si>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</si>
  <si>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</si>
  <si>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</si>
  <si>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</si>
  <si>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</si>
  <si>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</si>
  <si>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</si>
  <si>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</si>
  <si>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</si>
  <si>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</si>
  <si>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</si>
  <si>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</si>
  <si>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</si>
  <si>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</si>
  <si>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</si>
  <si>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</si>
  <si>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</si>
  <si>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</si>
  <si>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</si>
  <si>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</si>
  <si>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</si>
  <si>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</si>
  <si>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</si>
  <si>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</si>
  <si>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</si>
  <si>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</si>
  <si>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</si>
  <si>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</si>
  <si>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</si>
  <si>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</si>
  <si>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</si>
  <si>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</si>
  <si>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</si>
  <si>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</si>
  <si>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</si>
  <si>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</si>
  <si>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</si>
  <si>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</si>
  <si>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</si>
  <si>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</si>
  <si>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</si>
  <si>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</si>
  <si>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</si>
  <si>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</si>
  <si>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</si>
  <si>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</si>
  <si>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</si>
  <si>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</si>
  <si>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</si>
  <si>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</si>
  <si>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</si>
  <si>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</si>
  <si>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</si>
  <si>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</si>
  <si>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</si>
  <si>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</si>
  <si>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</si>
  <si>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</si>
  <si>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</si>
  <si>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</si>
  <si>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</si>
  <si>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</si>
  <si>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</si>
  <si>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</si>
  <si>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</si>
  <si>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</si>
  <si>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</si>
  <si>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</si>
  <si>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</si>
  <si>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</si>
  <si>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</si>
  <si>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</si>
  <si>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</si>
  <si>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</si>
  <si>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</si>
  <si>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</si>
  <si>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</si>
  <si>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</si>
  <si>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</si>
  <si>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</si>
  <si>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</si>
  <si>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</si>
  <si>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</si>
  <si>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</si>
  <si>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</si>
  <si>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</si>
  <si>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</si>
  <si>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</si>
  <si>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</si>
  <si>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</si>
  <si>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</si>
  <si>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</si>
  <si>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</si>
  <si>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</si>
  <si>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</si>
  <si>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</si>
  <si>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</si>
  <si>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</si>
  <si>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</si>
  <si>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</si>
  <si>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</si>
  <si>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</si>
  <si>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</si>
  <si>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</si>
  <si>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</si>
  <si>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</si>
  <si>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</si>
  <si>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</si>
  <si>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</si>
  <si>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</si>
  <si>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</si>
  <si>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</si>
  <si>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</si>
  <si>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</si>
  <si>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</si>
  <si>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</si>
  <si>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</si>
  <si>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</si>
  <si>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</si>
  <si>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</si>
  <si>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</si>
  <si>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</si>
  <si>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</si>
  <si>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</si>
  <si>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</si>
  <si>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</si>
  <si>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</si>
  <si>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</si>
  <si>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</si>
  <si>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</si>
  <si>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</si>
  <si>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</si>
  <si>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</si>
  <si>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</si>
  <si>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</si>
  <si>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</si>
  <si>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</si>
  <si>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</si>
  <si>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</si>
  <si>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</si>
  <si>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</si>
  <si>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</si>
  <si>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</si>
  <si>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</si>
  <si>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</si>
  <si>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</si>
  <si>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</si>
  <si>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</si>
  <si>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</si>
  <si>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</si>
  <si>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</si>
  <si>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</si>
  <si>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</si>
  <si>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</si>
  <si>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</si>
  <si>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</si>
  <si>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</si>
  <si>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</si>
  <si>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</si>
  <si>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</si>
  <si>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</si>
  <si>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</si>
  <si>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</si>
  <si>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</si>
  <si>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</si>
  <si>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</si>
  <si>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</si>
  <si>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</si>
  <si>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</si>
  <si>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</si>
  <si>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</si>
  <si>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</si>
  <si>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</si>
  <si>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</si>
  <si>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</si>
  <si>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</si>
  <si>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</si>
  <si>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</si>
  <si>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</si>
  <si>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</si>
  <si>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</si>
  <si>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</si>
  <si>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</si>
  <si>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</si>
  <si>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</si>
  <si>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</si>
  <si>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</si>
  <si>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</si>
  <si>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</si>
  <si>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</si>
  <si>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</si>
  <si>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</si>
  <si>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</si>
  <si>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</si>
  <si>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</si>
  <si>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</si>
  <si>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</si>
  <si>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</si>
  <si>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</si>
  <si>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</si>
  <si>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</si>
  <si>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</si>
  <si>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</si>
  <si>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</si>
  <si>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</si>
  <si>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</si>
  <si>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</si>
  <si>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</si>
  <si>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</si>
  <si>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</si>
  <si>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</si>
  <si>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</si>
  <si>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</si>
  <si>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</si>
  <si>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</si>
  <si>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</si>
  <si>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</si>
  <si>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</si>
  <si>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</si>
  <si>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</si>
  <si>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</si>
  <si>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</si>
  <si>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</si>
  <si>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</si>
  <si>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</si>
  <si>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</si>
  <si>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</si>
  <si>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</si>
  <si>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</si>
  <si>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</si>
  <si>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</si>
  <si>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</si>
  <si>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</si>
  <si>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</si>
  <si>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</si>
  <si>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</si>
  <si>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</si>
  <si>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</si>
  <si>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</si>
  <si>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</si>
  <si>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</si>
  <si>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</si>
  <si>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</si>
  <si>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</si>
  <si>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</si>
  <si>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</si>
  <si>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</si>
  <si>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</si>
  <si>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</si>
  <si>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</si>
  <si>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</si>
  <si>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</si>
  <si>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</si>
  <si>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</si>
  <si>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</si>
  <si>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</si>
  <si>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</si>
  <si>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</si>
  <si>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</si>
  <si>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</si>
  <si>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</si>
  <si>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</si>
  <si>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</si>
  <si>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</si>
  <si>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</si>
  <si>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</si>
  <si>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</si>
  <si>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</si>
  <si>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</si>
  <si>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</si>
  <si>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</si>
  <si>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</si>
  <si>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</si>
  <si>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</si>
  <si>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</si>
  <si>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</si>
  <si>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</si>
  <si>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</si>
  <si>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</si>
  <si>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</si>
  <si>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</si>
  <si>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</si>
  <si>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</si>
  <si>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</si>
  <si>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</si>
  <si>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</si>
  <si>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</si>
  <si>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</si>
  <si>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</si>
  <si>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</si>
  <si>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</si>
  <si>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</si>
  <si>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</si>
  <si>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</si>
  <si>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</si>
  <si>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</si>
  <si>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</si>
  <si>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</si>
  <si>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</si>
  <si>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</si>
  <si>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</si>
  <si>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</si>
  <si>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</si>
  <si>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</si>
  <si>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</si>
  <si>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</si>
  <si>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</si>
  <si>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</si>
  <si>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</si>
  <si>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</si>
  <si>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</si>
  <si>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</si>
  <si>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</si>
  <si>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</si>
  <si>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</si>
  <si>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</si>
  <si>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</si>
  <si>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</si>
  <si>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</si>
  <si>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</si>
  <si>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</si>
  <si>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</si>
  <si>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</si>
  <si>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</si>
  <si>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</si>
  <si>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</si>
  <si>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</si>
  <si>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</si>
  <si>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</si>
  <si>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</si>
  <si>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</si>
  <si>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</si>
  <si>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</si>
  <si>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</si>
  <si>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</si>
  <si>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</si>
  <si>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</si>
  <si>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</si>
  <si>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</si>
  <si>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</si>
  <si>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</si>
  <si>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</si>
  <si>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</si>
  <si>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</si>
  <si>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</si>
  <si>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</si>
  <si>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</si>
  <si>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</si>
  <si>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</si>
  <si>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</si>
  <si>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</si>
  <si>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</si>
  <si>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</si>
  <si>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</si>
  <si>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</si>
  <si>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</si>
  <si>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</si>
  <si>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</si>
  <si>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</si>
  <si>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</si>
  <si>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</si>
  <si>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</si>
  <si>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</si>
  <si>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</si>
  <si>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</si>
  <si>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</si>
  <si>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</si>
  <si>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</si>
  <si>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</si>
  <si>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</si>
  <si>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</si>
  <si>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</si>
  <si>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</si>
  <si>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</si>
  <si>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</si>
  <si>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</si>
  <si>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</si>
  <si>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</si>
  <si>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</si>
  <si>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</si>
  <si>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</si>
  <si>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</si>
  <si>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</si>
  <si>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</si>
  <si>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</si>
  <si>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</si>
  <si>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</si>
  <si>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</si>
  <si>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</si>
  <si>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</si>
  <si>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</si>
  <si>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</si>
  <si>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</si>
  <si>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</si>
  <si>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</si>
  <si>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</si>
  <si>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</si>
  <si>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</si>
  <si>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</si>
  <si>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</si>
  <si>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</si>
  <si>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</si>
  <si>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</si>
  <si>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</si>
  <si>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</si>
  <si>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</si>
  <si>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</si>
  <si>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</si>
  <si>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</si>
  <si>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</si>
  <si>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</si>
  <si>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</si>
  <si>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</si>
  <si>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</si>
  <si>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</si>
  <si>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</si>
  <si>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</si>
  <si>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</si>
  <si>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</si>
  <si>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</si>
  <si>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</si>
  <si>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</si>
  <si>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</si>
  <si>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</si>
  <si>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</si>
  <si>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</si>
  <si>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</si>
  <si>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</si>
  <si>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</si>
  <si>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</si>
  <si>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</si>
  <si>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</si>
  <si>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</si>
  <si>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</si>
  <si>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</si>
  <si>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</si>
  <si>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</si>
  <si>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</si>
  <si>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</si>
  <si>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</si>
  <si>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</si>
  <si>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</si>
  <si>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</si>
  <si>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</si>
  <si>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</si>
  <si>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</si>
  <si>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</si>
  <si>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</si>
  <si>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</si>
  <si>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</si>
  <si>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</si>
  <si>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</si>
  <si>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</si>
  <si>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</si>
  <si>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</si>
  <si>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</si>
  <si>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</si>
  <si>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</si>
  <si>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</si>
  <si>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</si>
  <si>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</si>
  <si>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</si>
  <si>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</si>
  <si>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</si>
  <si>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</si>
  <si>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</si>
  <si>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</si>
  <si>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</si>
  <si>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</si>
  <si>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</si>
  <si>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</si>
  <si>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</si>
  <si>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</si>
  <si>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</si>
  <si>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</si>
  <si>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</si>
  <si>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</si>
  <si>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</si>
  <si>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</si>
  <si>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</si>
  <si>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</si>
  <si>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</si>
  <si>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</si>
  <si>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</si>
  <si>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</si>
  <si>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</si>
  <si>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</si>
  <si>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</si>
  <si>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</si>
  <si>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</si>
  <si>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</si>
  <si>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</si>
  <si>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</si>
  <si>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</si>
  <si>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</si>
  <si>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</si>
  <si>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</si>
  <si>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</si>
  <si>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</si>
  <si>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</si>
  <si>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</si>
  <si>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</si>
  <si>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</si>
  <si>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</si>
  <si>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</si>
  <si>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</si>
  <si>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</si>
  <si>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</si>
  <si>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</si>
  <si>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</si>
  <si>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</si>
  <si>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</si>
  <si>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</si>
  <si>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</si>
  <si>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</si>
  <si>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</si>
  <si>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</si>
  <si>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</si>
  <si>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</si>
  <si>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</si>
  <si>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</si>
  <si>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</si>
  <si>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</si>
  <si>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</si>
  <si>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</si>
  <si>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</si>
  <si>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</si>
  <si>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</si>
  <si>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</si>
  <si>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</si>
  <si>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</si>
  <si>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</si>
  <si>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</si>
  <si>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</si>
  <si>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</si>
  <si>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</si>
  <si>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</si>
  <si>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</si>
  <si>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</si>
  <si>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</si>
  <si>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</si>
  <si>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</si>
  <si>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</si>
  <si>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</si>
  <si>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</si>
  <si>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</si>
  <si>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</si>
  <si>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</si>
  <si>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</si>
  <si>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</si>
  <si>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</si>
  <si>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</si>
  <si>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</si>
  <si>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</si>
  <si>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</si>
  <si>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</si>
  <si>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</si>
  <si>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</si>
  <si>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</si>
  <si>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</si>
  <si>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</si>
  <si>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</si>
  <si>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</si>
  <si>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</si>
  <si>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</si>
  <si>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</si>
  <si>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</si>
  <si>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</si>
  <si>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</si>
  <si>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</si>
  <si>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</si>
  <si>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</si>
  <si>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</si>
  <si>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</si>
  <si>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</si>
  <si>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</si>
  <si>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</si>
  <si>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</si>
  <si>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</si>
  <si>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</si>
  <si>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</si>
  <si>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</si>
  <si>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</si>
  <si>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</si>
  <si>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</si>
  <si>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</si>
  <si>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</si>
  <si>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</si>
  <si>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</si>
  <si>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</si>
  <si>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</si>
  <si>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</si>
  <si>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</si>
  <si>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</si>
  <si>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</si>
  <si>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</si>
  <si>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</si>
  <si>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</si>
  <si>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</si>
  <si>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</si>
  <si>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</si>
  <si>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</si>
  <si>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</si>
  <si>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</si>
  <si>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</si>
  <si>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</si>
  <si>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</si>
  <si>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</si>
  <si>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</si>
  <si>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</si>
  <si>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</si>
  <si>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</si>
  <si>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</si>
  <si>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</si>
  <si>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</si>
  <si>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</si>
  <si>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</si>
  <si>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</si>
  <si>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</si>
  <si>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</si>
  <si>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</si>
  <si>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</si>
  <si>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</si>
  <si>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</si>
  <si>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</si>
  <si>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</si>
  <si>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</si>
  <si>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</si>
  <si>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</si>
  <si>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</si>
  <si>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</si>
  <si>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</si>
  <si>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</si>
  <si>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</si>
  <si>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</si>
  <si>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</si>
  <si>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</si>
  <si>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</si>
  <si>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</si>
  <si>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</si>
  <si>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</si>
  <si>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</si>
  <si>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</si>
  <si>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</si>
  <si>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</si>
  <si>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</si>
  <si>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</si>
  <si>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</si>
  <si>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</si>
  <si>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</si>
  <si>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</si>
  <si>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</si>
  <si>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</si>
  <si>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</si>
  <si>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</si>
  <si>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</si>
  <si>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</si>
  <si>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</si>
  <si>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</si>
  <si>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</si>
  <si>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</si>
  <si>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</si>
  <si>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</si>
  <si>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</si>
  <si>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</si>
  <si>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</si>
  <si>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</si>
  <si>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</si>
  <si>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</si>
  <si>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</si>
  <si>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</si>
  <si>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</si>
  <si>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</si>
  <si>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</si>
  <si>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</si>
  <si>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</si>
  <si>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</si>
  <si>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</si>
  <si>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</si>
  <si>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</si>
  <si>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</si>
  <si>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</si>
  <si>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</si>
  <si>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</si>
  <si>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</si>
  <si>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</si>
  <si>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</si>
  <si>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</si>
  <si>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</si>
  <si>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</si>
  <si>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</si>
  <si>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</si>
  <si>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</si>
  <si>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</si>
  <si>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</si>
  <si>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</si>
  <si>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</si>
  <si>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</si>
  <si>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</si>
  <si>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</si>
  <si>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</si>
  <si>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</si>
  <si>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</si>
  <si>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</si>
  <si>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</si>
  <si>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</si>
  <si>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</si>
  <si>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</si>
  <si>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</si>
  <si>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</si>
  <si>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</si>
  <si>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</si>
  <si>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</si>
  <si>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</si>
  <si>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</si>
  <si>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</si>
  <si>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</si>
  <si>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</si>
  <si>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</si>
  <si>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</si>
  <si>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</si>
  <si>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</si>
  <si>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</si>
  <si>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</si>
  <si>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</si>
  <si>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</si>
  <si>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</si>
  <si>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</si>
  <si>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</si>
  <si>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</si>
  <si>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</si>
  <si>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</si>
  <si>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</si>
  <si>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</si>
  <si>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</si>
  <si>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</si>
  <si>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</si>
  <si>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</si>
  <si>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</si>
  <si>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</si>
  <si>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</si>
  <si>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</si>
  <si>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</si>
  <si>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</si>
  <si>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</si>
  <si>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</si>
  <si>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</si>
  <si>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</si>
  <si>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</si>
  <si>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</si>
  <si>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</si>
  <si>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</si>
  <si>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</si>
  <si>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</si>
  <si>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</si>
  <si>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</si>
  <si>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</si>
  <si>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</si>
  <si>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</si>
  <si>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</si>
  <si>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</si>
  <si>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</si>
  <si>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</si>
  <si>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</si>
  <si>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</si>
  <si>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</si>
  <si>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</si>
  <si>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</si>
  <si>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</si>
  <si>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</si>
  <si>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</si>
  <si>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</si>
  <si>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</si>
  <si>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</si>
  <si>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</si>
  <si>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</si>
  <si>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</si>
  <si>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</si>
  <si>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</si>
  <si>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</si>
  <si>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</si>
  <si>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</si>
  <si>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</si>
  <si>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</si>
  <si>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</si>
  <si>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</si>
  <si>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</si>
  <si>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</si>
  <si>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</si>
  <si>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</si>
  <si>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</si>
  <si>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</si>
  <si>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</si>
  <si>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</si>
  <si>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</si>
  <si>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</si>
  <si>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</si>
  <si>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</si>
  <si>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</si>
  <si>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</si>
  <si>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</si>
  <si>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</si>
  <si>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</si>
  <si>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</si>
  <si>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</si>
  <si>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</si>
  <si>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</si>
  <si>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</si>
  <si>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</si>
  <si>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</si>
  <si>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</si>
  <si>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</si>
  <si>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</si>
  <si>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</si>
  <si>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</si>
  <si>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</si>
  <si>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</si>
  <si>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</si>
  <si>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</si>
  <si>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</si>
  <si>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</si>
  <si>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</si>
  <si>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</si>
  <si>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</si>
  <si>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</si>
  <si>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</si>
  <si>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</si>
  <si>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</si>
  <si>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</si>
  <si>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</si>
  <si>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</si>
  <si>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</si>
  <si>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</si>
  <si>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</si>
  <si>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</si>
  <si>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</si>
  <si>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</si>
  <si>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</si>
  <si>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</si>
  <si>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</si>
  <si>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</si>
  <si>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</si>
  <si>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</si>
  <si>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</si>
  <si>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</si>
  <si>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</si>
  <si>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</si>
  <si>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</si>
  <si>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</si>
  <si>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</si>
  <si>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</si>
  <si>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</si>
  <si>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</si>
  <si>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</si>
  <si>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</si>
  <si>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</si>
  <si>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</si>
  <si>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</si>
  <si>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</si>
  <si>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</si>
  <si>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</si>
  <si>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</si>
  <si>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</si>
  <si>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</si>
  <si>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</si>
  <si>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</si>
  <si>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</si>
  <si>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</si>
  <si>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</si>
  <si>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</si>
  <si>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</si>
  <si>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</si>
  <si>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</si>
  <si>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</si>
  <si>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</si>
  <si>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</si>
  <si>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</si>
  <si>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</si>
  <si>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</si>
  <si>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</si>
  <si>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</si>
  <si>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</si>
  <si>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</si>
  <si>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</si>
  <si>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</si>
  <si>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</si>
  <si>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</si>
  <si>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</si>
  <si>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</si>
  <si>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</si>
  <si>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</si>
  <si>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</si>
  <si>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</si>
  <si>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</si>
  <si>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</si>
  <si>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</si>
  <si>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</si>
  <si>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</si>
  <si>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</si>
  <si>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</si>
  <si>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</si>
  <si>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</si>
  <si>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</si>
  <si>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</si>
  <si>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</si>
  <si>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</si>
  <si>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</si>
  <si>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</si>
  <si>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</si>
  <si>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</si>
  <si>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</si>
  <si>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</si>
  <si>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</si>
  <si>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</si>
  <si>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</si>
  <si>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</si>
  <si>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</si>
  <si>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</si>
  <si>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</si>
  <si>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</si>
  <si>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</si>
  <si>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</si>
  <si>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</si>
  <si>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</si>
  <si>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</si>
  <si>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</si>
  <si>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</si>
  <si>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</si>
  <si>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</si>
  <si>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</si>
  <si>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</si>
  <si>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</si>
  <si>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</si>
  <si>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</si>
  <si>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</si>
  <si>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</si>
  <si>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</si>
  <si>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</si>
  <si>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</si>
  <si>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</si>
  <si>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</si>
  <si>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</si>
  <si>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</si>
  <si>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</si>
  <si>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</si>
  <si>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</si>
  <si>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</si>
  <si>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</si>
  <si>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</si>
  <si>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</si>
  <si>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</si>
  <si>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</si>
  <si>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</si>
  <si>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</si>
  <si>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</si>
  <si>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</si>
  <si>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</si>
  <si>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</si>
  <si>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</si>
  <si>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</si>
  <si>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</si>
  <si>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</si>
  <si>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</si>
  <si>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</si>
  <si>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</si>
  <si>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</si>
  <si>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</si>
  <si>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</si>
  <si>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</si>
  <si>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</si>
  <si>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</si>
  <si>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</si>
  <si>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</si>
  <si>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</si>
  <si>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</si>
  <si>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</si>
  <si>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</si>
  <si>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</si>
  <si>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</si>
  <si>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</si>
  <si>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</si>
  <si>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</si>
  <si>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</si>
  <si>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</si>
  <si>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</si>
  <si>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</si>
  <si>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</si>
  <si>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</si>
  <si>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</si>
  <si>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</si>
  <si>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</si>
  <si>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</si>
  <si>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</si>
  <si>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</si>
  <si>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</si>
  <si>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</si>
  <si>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</si>
  <si>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</si>
  <si>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</si>
  <si>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</si>
  <si>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</si>
  <si>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</si>
  <si>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</si>
  <si>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</si>
  <si>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</si>
  <si>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</si>
  <si>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</si>
  <si>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</si>
  <si>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</si>
  <si>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</si>
  <si>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</si>
  <si>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</si>
  <si>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</si>
  <si>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</si>
  <si>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</si>
  <si>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</si>
  <si>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</si>
  <si>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</si>
  <si>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</si>
  <si>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</si>
  <si>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</si>
  <si>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</si>
  <si>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</si>
  <si>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</si>
  <si>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</si>
  <si>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</si>
  <si>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</si>
  <si>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</si>
  <si>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</si>
  <si>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</si>
  <si>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</si>
  <si>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</si>
  <si>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</si>
  <si>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</si>
  <si>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</si>
  <si>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</si>
  <si>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</si>
  <si>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</si>
  <si>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</si>
  <si>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</si>
  <si>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</si>
  <si>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</si>
  <si>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</si>
  <si>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</si>
  <si>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</si>
  <si>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</si>
  <si>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</si>
  <si>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</si>
  <si>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</si>
  <si>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</si>
  <si>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</si>
  <si>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</si>
  <si>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</si>
  <si>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</si>
  <si>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</si>
  <si>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</si>
  <si>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</si>
  <si>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</si>
  <si>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</si>
  <si>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</si>
  <si>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</si>
  <si>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</si>
  <si>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</si>
  <si>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</si>
  <si>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</si>
  <si>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</si>
  <si>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</si>
  <si>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</si>
  <si>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</si>
  <si>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</si>
  <si>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</si>
  <si>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</si>
  <si>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</si>
  <si>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</si>
  <si>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</si>
  <si>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</si>
  <si>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</si>
  <si>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</si>
  <si>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</si>
  <si>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</si>
  <si>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</si>
  <si>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</si>
  <si>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</si>
  <si>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</si>
  <si>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</si>
  <si>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</si>
  <si>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</si>
  <si>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</si>
  <si>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</si>
  <si>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</si>
  <si>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</si>
  <si>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</si>
  <si>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</si>
  <si>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</si>
  <si>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</si>
  <si>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</si>
  <si>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</si>
  <si>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</si>
  <si>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</si>
  <si>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</si>
  <si>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</si>
  <si>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</si>
  <si>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</si>
  <si>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</si>
  <si>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</si>
  <si>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</si>
  <si>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</si>
  <si>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</si>
  <si>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</si>
  <si>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</si>
  <si>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</si>
  <si>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</si>
  <si>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</si>
  <si>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</si>
  <si>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</si>
  <si>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</si>
  <si>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</si>
  <si>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</si>
  <si>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</si>
  <si>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</si>
  <si>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</si>
  <si>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</si>
  <si>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</si>
  <si>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</si>
  <si>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</si>
  <si>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</si>
  <si>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</si>
  <si>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</si>
  <si>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</si>
  <si>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</si>
  <si>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</si>
  <si>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</si>
  <si>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</si>
  <si>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</si>
  <si>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</si>
  <si>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</si>
  <si>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</si>
  <si>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</si>
  <si>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</si>
  <si>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</si>
  <si>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</si>
  <si>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</si>
  <si>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</si>
  <si>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</si>
  <si>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</si>
  <si>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</si>
  <si>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</si>
  <si>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</si>
  <si>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</si>
  <si>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</si>
  <si>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</si>
  <si>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</si>
  <si>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</si>
  <si>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</si>
  <si>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</si>
  <si>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</si>
  <si>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</si>
  <si>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</si>
  <si>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</si>
  <si>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</si>
  <si>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</si>
  <si>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</si>
  <si>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</si>
  <si>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</si>
  <si>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</si>
  <si>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</si>
  <si>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</si>
  <si>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</si>
  <si>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</si>
  <si>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</si>
  <si>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</si>
  <si>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</si>
  <si>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</si>
  <si>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</si>
  <si>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</si>
  <si>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</si>
  <si>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</si>
  <si>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</si>
  <si>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</si>
  <si>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</si>
  <si>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</si>
  <si>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</si>
  <si>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</si>
  <si>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</si>
  <si>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</si>
  <si>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</si>
  <si>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</si>
  <si>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</si>
  <si>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</si>
  <si>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</si>
  <si>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</si>
  <si>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</si>
  <si>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</si>
  <si>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</si>
  <si>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</si>
  <si>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</si>
  <si>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</si>
  <si>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</si>
  <si>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</si>
  <si>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</si>
  <si>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</si>
  <si>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</si>
  <si>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</si>
  <si>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</si>
  <si>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</si>
  <si>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</si>
  <si>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</si>
  <si>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</si>
  <si>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</si>
  <si>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</si>
  <si>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</si>
  <si>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</si>
  <si>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</si>
  <si>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</si>
  <si>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</si>
  <si>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</si>
  <si>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</si>
  <si>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</si>
  <si>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</si>
  <si>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</si>
  <si>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</si>
  <si>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</si>
  <si>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</si>
  <si>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</si>
  <si>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</si>
  <si>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</si>
  <si>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</si>
  <si>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</si>
  <si>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</si>
  <si>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</si>
  <si>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</si>
  <si>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</si>
  <si>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</si>
  <si>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</si>
  <si>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</si>
  <si>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</si>
  <si>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</si>
  <si>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</si>
  <si>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</si>
  <si>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</si>
  <si>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</si>
  <si>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</si>
  <si>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</si>
  <si>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</si>
  <si>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</si>
  <si>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</si>
  <si>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</si>
  <si>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</si>
  <si>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</si>
  <si>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</si>
  <si>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</si>
  <si>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</si>
  <si>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</si>
  <si>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</si>
  <si>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</si>
  <si>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</si>
  <si>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</si>
  <si>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</si>
  <si>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</si>
  <si>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</si>
  <si>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</si>
  <si>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</si>
  <si>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</si>
  <si>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</si>
  <si>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</si>
  <si>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</si>
  <si>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</si>
  <si>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</si>
  <si>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</si>
  <si>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</si>
  <si>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</si>
  <si>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</si>
  <si>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</si>
  <si>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</si>
  <si>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</si>
  <si>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</si>
  <si>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</si>
  <si>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</si>
  <si>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</si>
  <si>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</si>
  <si>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</si>
  <si>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</si>
  <si>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</si>
  <si>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</si>
  <si>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</si>
  <si>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</si>
  <si>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</si>
  <si>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</si>
  <si>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</si>
  <si>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</si>
  <si>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</si>
  <si>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</si>
  <si>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</si>
  <si>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</si>
  <si>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</si>
  <si>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</si>
  <si>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</si>
  <si>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</si>
  <si>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</si>
  <si>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</si>
  <si>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</si>
  <si>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</si>
  <si>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</si>
  <si>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</si>
  <si>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</si>
  <si>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</si>
  <si>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</si>
  <si>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</si>
  <si>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</si>
  <si>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</si>
  <si>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</si>
  <si>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</si>
  <si>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</si>
  <si>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</si>
  <si>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</si>
  <si>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</si>
  <si>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</si>
  <si>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</si>
  <si>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</si>
  <si>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</si>
  <si>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</si>
  <si>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</si>
  <si>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</si>
  <si>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</si>
  <si>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</si>
  <si>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</si>
  <si>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</si>
  <si>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</si>
  <si>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</si>
  <si>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</si>
  <si>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</si>
  <si>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</si>
  <si>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</si>
  <si>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</si>
  <si>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</si>
  <si>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</si>
  <si>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</si>
  <si>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</si>
  <si>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</si>
  <si>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</si>
  <si>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</si>
  <si>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</si>
  <si>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</si>
  <si>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</si>
  <si>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</si>
  <si>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</si>
  <si>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</si>
  <si>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</si>
  <si>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</si>
  <si>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</si>
  <si>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</si>
  <si>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</si>
  <si>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</si>
  <si>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</si>
  <si>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</si>
  <si>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</si>
  <si>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</si>
  <si>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</si>
  <si>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</si>
  <si>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</si>
  <si>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</si>
  <si>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</si>
  <si>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</si>
  <si>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</si>
  <si>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</si>
  <si>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</si>
  <si>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</si>
  <si>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</si>
  <si>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</si>
  <si>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</si>
  <si>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</si>
  <si>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</si>
  <si>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</si>
  <si>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</si>
  <si>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</si>
  <si>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</si>
  <si>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</si>
  <si>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</si>
  <si>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</si>
  <si>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</si>
  <si>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</si>
  <si>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</si>
  <si>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</si>
  <si>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</si>
  <si>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</si>
  <si>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</si>
  <si>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</si>
  <si>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</si>
  <si>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</si>
  <si>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</si>
  <si>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</si>
  <si>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</si>
  <si>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</si>
  <si>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</si>
  <si>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</si>
  <si>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</si>
  <si>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</si>
  <si>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</si>
  <si>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</si>
  <si>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</si>
  <si>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</si>
  <si>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</si>
  <si>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</si>
  <si>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</si>
  <si>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</si>
  <si>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</si>
  <si>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</si>
  <si>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</si>
  <si>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</si>
  <si>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</si>
  <si>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</si>
  <si>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</si>
  <si>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</si>
  <si>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</si>
  <si>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</si>
  <si>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</si>
  <si>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</si>
  <si>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</si>
  <si>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</si>
  <si>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</si>
  <si>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</si>
  <si>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</si>
  <si>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</si>
  <si>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</si>
  <si>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</si>
  <si>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</si>
  <si>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</si>
  <si>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</si>
  <si>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</si>
  <si>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</si>
  <si>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</si>
  <si>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</si>
  <si>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</si>
  <si>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</si>
  <si>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</si>
  <si>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</si>
  <si>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</si>
  <si>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</si>
  <si>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</si>
  <si>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</si>
  <si>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</si>
  <si>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</si>
  <si>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</si>
  <si>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</si>
  <si>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</si>
  <si>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</si>
  <si>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</si>
  <si>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</si>
  <si>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</si>
  <si>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</si>
  <si>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</si>
  <si>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</si>
  <si>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</si>
  <si>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</si>
  <si>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</si>
  <si>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</si>
  <si>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</si>
  <si>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</si>
  <si>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</si>
  <si>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</si>
  <si>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</si>
  <si>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</si>
  <si>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</si>
  <si>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</si>
  <si>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</si>
  <si>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</si>
  <si>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</si>
  <si>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</si>
  <si>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</si>
  <si>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</si>
  <si>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</si>
  <si>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</si>
  <si>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</si>
  <si>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</si>
  <si>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</si>
  <si>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</si>
  <si>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</si>
  <si>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</si>
  <si>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</si>
  <si>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</si>
  <si>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</si>
  <si>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</si>
  <si>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</si>
  <si>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</si>
  <si>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</si>
  <si>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</si>
  <si>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</si>
  <si>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</si>
  <si>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</si>
  <si>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</si>
  <si>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</si>
  <si>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</si>
  <si>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</si>
  <si>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</si>
  <si>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</si>
  <si>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</si>
  <si>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</si>
  <si>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</si>
  <si>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</si>
  <si>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</si>
  <si>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</si>
  <si>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</si>
  <si>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</si>
  <si>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</si>
  <si>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</si>
  <si>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</si>
  <si>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</si>
  <si>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</si>
  <si>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</si>
  <si>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</si>
  <si>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</si>
  <si>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</si>
  <si>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</si>
  <si>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</si>
  <si>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</si>
  <si>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</si>
  <si>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</si>
  <si>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</si>
  <si>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</si>
  <si>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</si>
  <si>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</si>
  <si>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</si>
  <si>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</si>
  <si>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</si>
  <si>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</si>
  <si>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</si>
  <si>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</si>
  <si>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</si>
  <si>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</si>
  <si>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</si>
  <si>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</si>
  <si>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</si>
  <si>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</si>
  <si>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</si>
  <si>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</si>
  <si>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</si>
  <si>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</si>
  <si>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</si>
  <si>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</si>
  <si>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</si>
  <si>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</si>
  <si>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</si>
  <si>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</si>
  <si>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</si>
  <si>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</si>
  <si>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</si>
  <si>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</si>
  <si>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</si>
  <si>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</si>
  <si>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</si>
  <si>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</si>
  <si>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</si>
  <si>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</si>
  <si>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</si>
  <si>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</si>
  <si>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</si>
  <si>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</si>
  <si>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</si>
  <si>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</si>
  <si>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</si>
  <si>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</si>
  <si>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</si>
  <si>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</si>
  <si>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</si>
  <si>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</si>
  <si>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</si>
  <si>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</si>
  <si>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</si>
  <si>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</si>
  <si>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</si>
  <si>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</si>
  <si>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</si>
  <si>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</si>
  <si>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</si>
  <si>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</si>
  <si>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</si>
  <si>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</si>
  <si>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</si>
  <si>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</si>
  <si>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</si>
  <si>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</si>
  <si>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</si>
  <si>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</si>
  <si>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</si>
  <si>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</si>
  <si>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</si>
  <si>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</si>
  <si>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</si>
  <si>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</si>
  <si>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</si>
  <si>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</si>
  <si>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</si>
  <si>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</si>
  <si>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</si>
  <si>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</si>
  <si>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</si>
  <si>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</si>
  <si>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</si>
  <si>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</si>
  <si>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</si>
  <si>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</si>
  <si>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</si>
  <si>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</si>
  <si>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</si>
  <si>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</si>
  <si>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</si>
  <si>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</si>
  <si>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</si>
  <si>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</si>
  <si>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</si>
  <si>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</si>
  <si>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</si>
  <si>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</si>
  <si>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</si>
  <si>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</si>
  <si>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</si>
  <si>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</si>
  <si>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</si>
  <si>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</si>
  <si>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</si>
  <si>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</si>
  <si>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</si>
  <si>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</si>
  <si>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</si>
  <si>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</si>
  <si>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</si>
  <si>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</si>
  <si>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</si>
  <si>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</si>
  <si>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</si>
  <si>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</si>
  <si>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</si>
  <si>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</si>
  <si>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</si>
  <si>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</si>
  <si>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</si>
  <si>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</si>
  <si>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</si>
  <si>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</si>
  <si>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</si>
  <si>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</si>
  <si>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</si>
  <si>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</si>
  <si>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</si>
  <si>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</si>
  <si>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</si>
  <si>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</si>
  <si>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</si>
  <si>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</si>
  <si>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</si>
  <si>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</si>
  <si>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</si>
  <si>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</si>
  <si>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</si>
  <si>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</si>
  <si>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</si>
  <si>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</si>
  <si>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</si>
  <si>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</si>
  <si>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</si>
  <si>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</si>
  <si>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</si>
  <si>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</si>
  <si>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</si>
  <si>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</si>
  <si>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</si>
  <si>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</si>
  <si>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</si>
  <si>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</si>
  <si>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</si>
  <si>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</si>
  <si>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</si>
  <si>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</si>
  <si>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</si>
  <si>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</si>
  <si>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</si>
  <si>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</si>
  <si>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</si>
  <si>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</si>
  <si>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</si>
  <si>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</si>
  <si>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</si>
  <si>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</si>
  <si>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</si>
  <si>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</si>
  <si>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</si>
  <si>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</si>
  <si>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</si>
  <si>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</si>
  <si>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</si>
  <si>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</si>
  <si>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</si>
  <si>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</si>
  <si>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</si>
  <si>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</si>
  <si>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</si>
  <si>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</si>
  <si>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</si>
  <si>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</si>
  <si>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</si>
  <si>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</si>
  <si>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</si>
  <si>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</si>
  <si>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</si>
  <si>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</si>
  <si>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</si>
  <si>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</si>
  <si>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</si>
  <si>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</si>
  <si>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</si>
  <si>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</si>
  <si>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</si>
  <si>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</si>
  <si>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</si>
  <si>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</si>
  <si>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</si>
  <si>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</si>
  <si>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</si>
  <si>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</si>
  <si>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</si>
  <si>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</si>
  <si>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</si>
  <si>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</si>
  <si>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</si>
  <si>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</si>
  <si>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</si>
  <si>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</si>
  <si>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</si>
  <si>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</si>
  <si>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</si>
  <si>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</si>
  <si>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</si>
  <si>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</si>
  <si>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</si>
  <si>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</si>
  <si>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</si>
  <si>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</si>
  <si>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</si>
  <si>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</si>
  <si>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</si>
  <si>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</si>
  <si>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</si>
  <si>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</si>
  <si>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</si>
  <si>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</si>
  <si>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</si>
  <si>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</si>
  <si>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</si>
  <si>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</si>
  <si>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</si>
  <si>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</si>
  <si>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</si>
  <si>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</si>
  <si>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</si>
  <si>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</si>
  <si>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</si>
  <si>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</si>
  <si>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</si>
  <si>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</si>
  <si>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</si>
  <si>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</si>
  <si>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</si>
  <si>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</si>
  <si>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</si>
  <si>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</si>
  <si>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</si>
  <si>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</si>
  <si>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</si>
  <si>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</si>
  <si>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</si>
  <si>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</si>
  <si>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</si>
  <si>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</si>
  <si>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</si>
  <si>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</si>
  <si>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</si>
  <si>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</si>
  <si>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</si>
  <si>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</si>
  <si>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</si>
  <si>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</si>
  <si>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</si>
  <si>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</si>
  <si>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</si>
  <si>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</si>
  <si>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</si>
  <si>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</si>
  <si>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</si>
  <si>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</si>
  <si>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</si>
  <si>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</si>
  <si>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</si>
  <si>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</si>
  <si>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</si>
  <si>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</si>
  <si>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</si>
  <si>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</si>
  <si>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</si>
  <si>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</si>
  <si>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</si>
  <si>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</si>
  <si>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</si>
  <si>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</si>
  <si>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</si>
  <si>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</si>
  <si>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</si>
  <si>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</si>
  <si>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</si>
  <si>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</si>
  <si>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</si>
  <si>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</si>
  <si>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</si>
  <si>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</si>
  <si>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</si>
  <si>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</si>
  <si>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</si>
  <si>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</si>
  <si>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</si>
  <si>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</si>
  <si>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</si>
  <si>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</si>
  <si>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</si>
  <si>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</si>
  <si>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</si>
  <si>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</si>
  <si>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</si>
  <si>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</si>
  <si>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</si>
  <si>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</si>
  <si>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</si>
  <si>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</si>
  <si>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</si>
  <si>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</si>
  <si>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</si>
  <si>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</si>
  <si>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</si>
  <si>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</si>
  <si>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</si>
  <si>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</si>
  <si>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</si>
  <si>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</si>
  <si>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</si>
  <si>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</si>
  <si>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</si>
  <si>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</si>
  <si>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</si>
  <si>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</si>
  <si>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</si>
  <si>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</si>
  <si>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</si>
  <si>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</si>
  <si>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</si>
  <si>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</si>
  <si>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</si>
  <si>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</si>
  <si>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</si>
  <si>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</si>
  <si>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</si>
  <si>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</si>
  <si>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</si>
  <si>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</si>
  <si>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</si>
  <si>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</si>
  <si>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</si>
  <si>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</si>
  <si>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</si>
  <si>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</si>
  <si>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</si>
  <si>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</si>
  <si>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</si>
  <si>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</si>
  <si>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</si>
  <si>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</si>
  <si>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</si>
  <si>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</si>
  <si>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</si>
  <si>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</si>
  <si>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</si>
  <si>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</si>
  <si>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</si>
  <si>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</si>
  <si>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</si>
  <si>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</si>
  <si>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</si>
  <si>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</si>
  <si>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</si>
  <si>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</si>
  <si>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</si>
  <si>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</si>
  <si>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</si>
  <si>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</si>
  <si>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</si>
  <si>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</si>
  <si>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</si>
  <si>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</si>
  <si>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</si>
  <si>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</si>
  <si>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</si>
  <si>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</si>
  <si>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</si>
  <si>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</si>
  <si>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</si>
  <si>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</si>
  <si>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</si>
  <si>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</si>
  <si>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</si>
  <si>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</si>
  <si>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</si>
  <si>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</si>
  <si>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</si>
  <si>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</si>
  <si>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</si>
  <si>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</si>
  <si>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</si>
  <si>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</si>
  <si>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</si>
  <si>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</si>
  <si>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</si>
  <si>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</si>
  <si>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</si>
  <si>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</si>
  <si>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</si>
  <si>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</si>
  <si>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</si>
  <si>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</si>
  <si>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</si>
  <si>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</si>
  <si>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</si>
  <si>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</si>
  <si>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</si>
  <si>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</si>
  <si>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</si>
  <si>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</si>
  <si>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</si>
  <si>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</si>
  <si>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</si>
  <si>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</si>
  <si>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</si>
  <si>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</si>
  <si>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</si>
  <si>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</si>
  <si>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</si>
  <si>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</si>
  <si>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</si>
  <si>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</si>
  <si>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</si>
  <si>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</si>
  <si>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</si>
  <si>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</si>
  <si>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</si>
  <si>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</si>
  <si>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</si>
  <si>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</si>
  <si>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</si>
  <si>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</si>
  <si>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</si>
  <si>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</si>
  <si>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</si>
  <si>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</si>
  <si>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</si>
  <si>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</si>
  <si>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</si>
  <si>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</si>
  <si>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</si>
  <si>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</si>
  <si>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</si>
  <si>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</si>
  <si>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</si>
  <si>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</si>
  <si>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</si>
  <si>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</si>
  <si>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</si>
  <si>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</si>
  <si>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</si>
  <si>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</si>
  <si>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</si>
  <si>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</si>
  <si>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</si>
  <si>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</si>
  <si>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</si>
  <si>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</si>
  <si>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</si>
  <si>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</si>
  <si>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</si>
  <si>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</si>
  <si>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</si>
  <si>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</si>
  <si>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</si>
  <si>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</si>
  <si>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</si>
  <si>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</si>
  <si>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</si>
  <si>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</si>
  <si>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</si>
  <si>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</si>
  <si>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</si>
  <si>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</si>
  <si>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</si>
  <si>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</si>
  <si>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</si>
  <si>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</si>
  <si>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</si>
  <si>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</si>
  <si>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</si>
  <si>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</si>
  <si>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</si>
  <si>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</si>
  <si>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</si>
  <si>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</si>
  <si>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</si>
  <si>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</si>
  <si>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</si>
  <si>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</si>
  <si>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</si>
  <si>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</si>
  <si>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</si>
  <si>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</si>
  <si>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</si>
  <si>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</si>
  <si>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</si>
  <si>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</si>
  <si>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</si>
  <si>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</si>
  <si>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</si>
  <si>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</si>
  <si>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</si>
  <si>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</si>
  <si>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</si>
  <si>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</si>
  <si>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</si>
  <si>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</si>
  <si>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</si>
  <si>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</si>
  <si>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</si>
  <si>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</si>
  <si>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</si>
  <si>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</si>
  <si>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</si>
  <si>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</si>
  <si>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</si>
  <si>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</si>
  <si>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</si>
  <si>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</si>
  <si>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</si>
  <si>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</si>
  <si>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</si>
  <si>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</si>
  <si>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</si>
  <si>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</si>
  <si>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</si>
  <si>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</si>
  <si>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</si>
  <si>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</si>
  <si>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</si>
  <si>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</si>
  <si>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</si>
  <si>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</si>
  <si>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</si>
  <si>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</si>
  <si>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</si>
  <si>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</si>
  <si>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</si>
  <si>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</si>
  <si>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</si>
  <si>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</si>
  <si>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</si>
  <si>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</si>
  <si>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</si>
  <si>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</si>
  <si>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</si>
  <si>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</si>
  <si>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</si>
  <si>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</si>
  <si>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</si>
  <si>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</si>
  <si>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</si>
  <si>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</si>
  <si>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</si>
  <si>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</si>
  <si>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</si>
  <si>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</si>
  <si>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</si>
  <si>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</si>
  <si>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</si>
  <si>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</si>
  <si>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</si>
  <si>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</si>
  <si>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</si>
  <si>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</si>
  <si>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</si>
  <si>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</si>
  <si>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</si>
  <si>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</si>
  <si>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</si>
  <si>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</si>
  <si>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</si>
  <si>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</si>
  <si>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</si>
  <si>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</si>
  <si>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</si>
  <si>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</si>
  <si>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</si>
  <si>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</si>
  <si>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</si>
  <si>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</si>
  <si>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</si>
  <si>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</si>
  <si>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</si>
  <si>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</si>
  <si>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</si>
  <si>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</si>
  <si>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</si>
  <si>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</si>
  <si>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</si>
  <si>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</si>
  <si>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</si>
  <si>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</si>
  <si>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</si>
  <si>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</si>
  <si>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</si>
  <si>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</si>
  <si>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</si>
  <si>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</si>
  <si>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</si>
  <si>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</si>
  <si>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</si>
  <si>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</si>
  <si>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</si>
  <si>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</si>
  <si>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</si>
  <si>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</si>
  <si>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</si>
  <si>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</si>
  <si>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</si>
  <si>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</si>
  <si>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</si>
  <si>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</si>
  <si>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</si>
  <si>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</si>
  <si>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</si>
  <si>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</si>
  <si>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</si>
  <si>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</si>
  <si>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</si>
  <si>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</si>
  <si>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</si>
  <si>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</si>
  <si>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</si>
  <si>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</si>
  <si>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</si>
  <si>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</si>
  <si>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</si>
  <si>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</si>
  <si>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</si>
  <si>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</si>
  <si>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</si>
  <si>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</si>
  <si>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</si>
  <si>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</si>
  <si>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</si>
  <si>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</si>
  <si>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</si>
  <si>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</si>
  <si>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</si>
  <si>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</si>
  <si>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</si>
  <si>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</si>
  <si>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</si>
  <si>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</si>
  <si>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</si>
  <si>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</si>
  <si>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</si>
  <si>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</si>
  <si>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</si>
  <si>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</si>
  <si>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</si>
  <si>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</si>
  <si>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</si>
  <si>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</si>
  <si>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</si>
  <si>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</si>
  <si>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</si>
  <si>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</si>
  <si>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</si>
  <si>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</si>
  <si>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</si>
  <si>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</si>
  <si>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</si>
  <si>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</si>
  <si>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</si>
  <si>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</si>
  <si>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</si>
  <si>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</si>
  <si>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</si>
  <si>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</si>
  <si>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</si>
  <si>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</si>
  <si>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</si>
  <si>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</si>
  <si>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</si>
  <si>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</si>
  <si>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</si>
  <si>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</si>
  <si>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</si>
  <si>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</si>
  <si>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</si>
  <si>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</si>
  <si>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</si>
  <si>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</si>
  <si>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</si>
  <si>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</si>
  <si>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</si>
  <si>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</si>
  <si>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</si>
  <si>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</si>
  <si>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</si>
  <si>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</si>
  <si>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</si>
  <si>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</si>
  <si>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</si>
  <si>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</si>
  <si>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</si>
  <si>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</si>
  <si>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</si>
  <si>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</si>
  <si>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</si>
  <si>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</si>
  <si>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</si>
  <si>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</si>
  <si>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</si>
  <si>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</si>
  <si>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</si>
  <si>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</si>
  <si>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</si>
  <si>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</si>
  <si>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</si>
  <si>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</si>
  <si>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</si>
  <si>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</si>
  <si>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</si>
  <si>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</si>
  <si>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</si>
  <si>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</si>
  <si>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</si>
  <si>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</si>
  <si>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</si>
  <si>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</si>
  <si>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</si>
  <si>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</si>
  <si>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</si>
  <si>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</si>
  <si>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</si>
  <si>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</si>
  <si>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</si>
  <si>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</si>
  <si>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</si>
  <si>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</si>
  <si>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</si>
  <si>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</si>
  <si>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</si>
  <si>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</si>
  <si>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</si>
  <si>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</si>
  <si>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</si>
  <si>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</si>
  <si>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</si>
  <si>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</si>
  <si>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</si>
  <si>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</si>
  <si>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</si>
  <si>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</si>
  <si>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</si>
  <si>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</si>
  <si>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</si>
  <si>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</si>
  <si>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</si>
  <si>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</si>
  <si>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</si>
  <si>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</si>
  <si>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</si>
  <si>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</si>
  <si>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</si>
  <si>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</si>
  <si>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</si>
  <si>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</si>
  <si>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</si>
  <si>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</si>
  <si>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</si>
  <si>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</si>
  <si>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</si>
  <si>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</si>
  <si>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</si>
  <si>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</si>
  <si>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</si>
  <si>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</si>
  <si>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</si>
  <si>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</si>
  <si>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</si>
  <si>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</si>
  <si>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</si>
  <si>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</si>
  <si>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</si>
  <si>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</si>
  <si>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</si>
  <si>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</si>
  <si>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</si>
  <si>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</si>
  <si>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</si>
  <si>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</si>
  <si>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</si>
  <si>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</si>
  <si>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</si>
  <si>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</si>
  <si>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</si>
  <si>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</si>
  <si>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</si>
  <si>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</si>
  <si>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</si>
  <si>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</si>
  <si>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</si>
  <si>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</si>
  <si>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</si>
  <si>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</si>
  <si>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</si>
  <si>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</si>
  <si>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</si>
  <si>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</si>
  <si>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</si>
  <si>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</si>
  <si>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</si>
  <si>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</si>
  <si>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</si>
  <si>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</si>
  <si>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</si>
  <si>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</si>
  <si>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</si>
  <si>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</si>
  <si>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</si>
  <si>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</si>
  <si>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</si>
  <si>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</si>
  <si>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</si>
  <si>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</si>
  <si>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</si>
  <si>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</si>
  <si>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</si>
  <si>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</si>
  <si>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</si>
  <si>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</si>
  <si>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</si>
  <si>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</si>
  <si>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</si>
  <si>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</si>
  <si>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</si>
  <si>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</si>
  <si>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</si>
  <si>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</si>
  <si>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</si>
  <si>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</si>
  <si>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</si>
  <si>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</si>
  <si>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</si>
  <si>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</si>
  <si>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</si>
  <si>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</si>
  <si>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</si>
  <si>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</si>
  <si>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</si>
  <si>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</si>
  <si>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</si>
  <si>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</si>
  <si>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</si>
  <si>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</si>
  <si>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</si>
  <si>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</si>
  <si>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</si>
  <si>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</si>
  <si>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</si>
  <si>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</si>
  <si>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</si>
  <si>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</si>
  <si>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</si>
  <si>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</si>
  <si>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</si>
  <si>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</si>
  <si>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</si>
  <si>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</si>
  <si>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</si>
  <si>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</si>
  <si>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</si>
  <si>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</si>
  <si>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</si>
  <si>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</si>
  <si>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</si>
  <si>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</si>
  <si>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</si>
  <si>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</si>
  <si>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</si>
  <si>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</si>
  <si>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</si>
  <si>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</si>
  <si>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</si>
  <si>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</si>
  <si>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</si>
  <si>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</si>
  <si>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</si>
  <si>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</si>
  <si>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</si>
  <si>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</si>
  <si>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</si>
  <si>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</si>
  <si>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</si>
  <si>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</si>
  <si>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</si>
  <si>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</si>
  <si>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</si>
  <si>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</si>
  <si>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</si>
  <si>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</si>
  <si>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</si>
  <si>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</si>
  <si>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</si>
  <si>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</si>
  <si>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</si>
  <si>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</si>
  <si>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</si>
  <si>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</si>
  <si>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</si>
  <si>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</si>
  <si>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</si>
  <si>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</si>
  <si>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</si>
  <si>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</si>
  <si>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</si>
  <si>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</si>
  <si>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</si>
  <si>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</si>
  <si>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</si>
  <si>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</si>
  <si>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</si>
  <si>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</si>
  <si>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</si>
  <si>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</si>
  <si>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</si>
  <si>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</si>
  <si>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</si>
  <si>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</si>
  <si>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</si>
  <si>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</si>
  <si>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</si>
  <si>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</si>
  <si>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</si>
  <si>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</si>
  <si>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</si>
  <si>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</si>
  <si>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</si>
  <si>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</si>
  <si>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</si>
  <si>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</si>
  <si>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</si>
  <si>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</si>
  <si>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</si>
  <si>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</si>
  <si>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</si>
  <si>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</si>
  <si>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</si>
  <si>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</si>
  <si>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</si>
  <si>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</si>
  <si>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</si>
  <si>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</si>
  <si>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</si>
  <si>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</si>
  <si>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</si>
  <si>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</si>
  <si>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</si>
  <si>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</si>
  <si>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</si>
  <si>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</si>
  <si>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</si>
  <si>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</si>
  <si>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</si>
  <si>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</si>
  <si>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</si>
  <si>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</si>
  <si>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</si>
  <si>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</si>
  <si>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</si>
  <si>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</si>
  <si>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</si>
  <si>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</si>
  <si>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</si>
  <si>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</si>
  <si>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</si>
  <si>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</si>
  <si>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</si>
  <si>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</si>
  <si>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</si>
  <si>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</si>
  <si>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</si>
  <si>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</si>
  <si>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</si>
  <si>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</si>
  <si>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</si>
  <si>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</si>
  <si>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</si>
  <si>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</si>
  <si>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</si>
  <si>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</si>
  <si>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</si>
  <si>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</si>
  <si>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</si>
  <si>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</si>
  <si>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</si>
  <si>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</si>
  <si>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</si>
  <si>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</si>
  <si>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</si>
  <si>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</si>
  <si>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</si>
  <si>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</si>
  <si>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</si>
  <si>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</si>
  <si>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</si>
  <si>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</si>
  <si>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</si>
  <si>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</si>
  <si>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</si>
  <si>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</si>
  <si>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</si>
  <si>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</si>
  <si>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</si>
  <si>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</si>
  <si>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</si>
  <si>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</si>
  <si>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</si>
  <si>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</si>
  <si>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</si>
  <si>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</si>
  <si>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</si>
  <si>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</si>
  <si>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</si>
  <si>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</si>
  <si>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</si>
  <si>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</si>
  <si>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</si>
  <si>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</si>
  <si>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</si>
  <si>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</si>
  <si>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</si>
  <si>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</si>
  <si>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</si>
  <si>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</si>
  <si>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</si>
  <si>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</si>
  <si>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</si>
  <si>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</si>
  <si>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</si>
  <si>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</si>
  <si>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</si>
  <si>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</si>
  <si>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</si>
  <si>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</si>
  <si>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</si>
  <si>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</si>
  <si>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</si>
  <si>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</si>
  <si>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</si>
  <si>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</si>
  <si>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</si>
  <si>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</si>
  <si>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</si>
  <si>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</si>
  <si>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</si>
  <si>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</si>
  <si>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</si>
  <si>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</si>
  <si>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</si>
  <si>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</si>
  <si>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</si>
  <si>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</si>
  <si>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</si>
  <si>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</si>
  <si>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</si>
  <si>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</si>
  <si>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</si>
  <si>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</si>
  <si>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</si>
  <si>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</si>
  <si>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</si>
  <si>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</si>
  <si>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</si>
  <si>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</si>
  <si>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</si>
  <si>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</si>
  <si>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</si>
  <si>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</si>
  <si>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</si>
  <si>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</si>
  <si>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</si>
  <si>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</si>
  <si>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</si>
  <si>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</si>
  <si>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</si>
  <si>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</si>
  <si>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</si>
  <si>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</si>
  <si>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</si>
  <si>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</si>
  <si>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</si>
  <si>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</si>
  <si>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</si>
  <si>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</si>
  <si>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</si>
  <si>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</si>
  <si>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</si>
  <si>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</si>
  <si>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</si>
  <si>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</si>
  <si>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</si>
  <si>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</si>
  <si>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</si>
  <si>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</si>
  <si>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</si>
  <si>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</si>
  <si>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</si>
  <si>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</si>
  <si>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</si>
  <si>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</si>
  <si>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</si>
  <si>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</si>
  <si>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</si>
  <si>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</si>
  <si>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</si>
  <si>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</si>
  <si>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</si>
  <si>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</si>
  <si>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</si>
  <si>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</si>
  <si>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</si>
  <si>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</si>
  <si>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</si>
  <si>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</si>
  <si>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</si>
  <si>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</si>
  <si>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</si>
  <si>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</si>
  <si>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</si>
  <si>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</si>
  <si>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</si>
  <si>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</si>
  <si>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</si>
  <si>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</si>
  <si>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</si>
  <si>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</si>
  <si>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</si>
  <si>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</si>
  <si>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</si>
  <si>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</si>
  <si>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</si>
  <si>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</si>
  <si>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</si>
  <si>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</si>
  <si>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</si>
  <si>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</si>
  <si>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</si>
  <si>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</si>
  <si>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</si>
  <si>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</si>
  <si>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</si>
  <si>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</si>
  <si>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</si>
  <si>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</si>
  <si>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</si>
  <si>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</si>
  <si>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</si>
  <si>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</si>
  <si>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</si>
  <si>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</si>
  <si>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</si>
  <si>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</si>
  <si>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</si>
  <si>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</si>
  <si>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</si>
  <si>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</si>
  <si>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</si>
  <si>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</si>
  <si>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</si>
  <si>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</si>
  <si>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</si>
  <si>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</si>
  <si>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</si>
  <si>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</si>
  <si>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</si>
  <si>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</si>
  <si>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</si>
  <si>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</si>
  <si>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</si>
  <si>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</si>
  <si>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</si>
  <si>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</si>
  <si>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</si>
  <si>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</si>
  <si>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</si>
  <si>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</si>
  <si>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</si>
  <si>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</si>
  <si>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</si>
  <si>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</si>
  <si>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</si>
  <si>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</si>
  <si>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</si>
  <si>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</si>
  <si>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</si>
  <si>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</si>
  <si>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</si>
  <si>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</si>
  <si>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</si>
  <si>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</si>
  <si>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</si>
  <si>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</si>
  <si>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</si>
  <si>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</si>
  <si>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</si>
  <si>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</si>
  <si>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</si>
  <si>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</si>
  <si>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</si>
  <si>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</si>
  <si>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</si>
  <si>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</si>
  <si>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</si>
  <si>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</si>
  <si>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</si>
  <si>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</si>
  <si>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</si>
  <si>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</si>
  <si>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</si>
  <si>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</si>
  <si>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</si>
  <si>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</si>
  <si>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</si>
  <si>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</si>
  <si>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</si>
  <si>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</si>
  <si>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</si>
  <si>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</si>
  <si>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</si>
  <si>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</si>
  <si>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</si>
  <si>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</si>
  <si>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</si>
  <si>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</si>
  <si>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</si>
  <si>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</si>
  <si>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</si>
  <si>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</si>
  <si>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</si>
  <si>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</si>
  <si>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</si>
  <si>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</si>
  <si>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</si>
  <si>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</si>
  <si>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</si>
  <si>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</si>
  <si>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</si>
  <si>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</si>
  <si>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</si>
  <si>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</si>
  <si>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</si>
  <si>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</si>
  <si>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</si>
  <si>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</si>
  <si>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</si>
  <si>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</si>
  <si>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</si>
  <si>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</si>
  <si>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</si>
  <si>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</si>
  <si>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</si>
  <si>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</si>
  <si>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</si>
  <si>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</si>
  <si>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</si>
  <si>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</si>
  <si>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</si>
  <si>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</si>
  <si>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</si>
  <si>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</si>
  <si>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</si>
  <si>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</si>
  <si>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</si>
  <si>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</si>
  <si>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</si>
  <si>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</si>
  <si>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</si>
  <si>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</si>
  <si>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</si>
  <si>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</si>
  <si>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</si>
  <si>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</si>
  <si>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</si>
  <si>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</si>
  <si>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</si>
  <si>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</si>
  <si>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</si>
  <si>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</si>
  <si>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</si>
  <si>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</si>
  <si>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</si>
  <si>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</si>
  <si>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</si>
  <si>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</si>
  <si>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</si>
  <si>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</si>
  <si>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</si>
  <si>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</si>
  <si>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</si>
  <si>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</si>
  <si>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</si>
  <si>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</si>
  <si>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</si>
  <si>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</si>
  <si>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</si>
  <si>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</si>
  <si>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</si>
  <si>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</si>
  <si>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</si>
  <si>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</si>
  <si>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</si>
  <si>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</si>
  <si>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</si>
  <si>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</si>
  <si>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</si>
  <si>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</si>
  <si>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</si>
  <si>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</si>
  <si>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</si>
  <si>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</si>
  <si>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</si>
  <si>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</si>
  <si>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</si>
  <si>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</si>
  <si>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</si>
  <si>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</si>
  <si>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</si>
  <si>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</si>
  <si>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</si>
  <si>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</si>
  <si>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</si>
  <si>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</si>
  <si>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</si>
  <si>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</si>
  <si>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</si>
  <si>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</si>
  <si>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</si>
  <si>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</si>
  <si>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</si>
  <si>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</si>
  <si>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</si>
  <si>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</si>
  <si>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</si>
  <si>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</si>
  <si>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</si>
  <si>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</si>
  <si>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</si>
  <si>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</si>
  <si>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</si>
  <si>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</si>
  <si>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</si>
  <si>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</si>
  <si>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</si>
  <si>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</si>
  <si>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</si>
  <si>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</si>
  <si>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</si>
  <si>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</si>
  <si>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</si>
  <si>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</si>
  <si>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</si>
  <si>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</si>
  <si>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</si>
  <si>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</si>
  <si>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</si>
  <si>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</si>
  <si>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</si>
  <si>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</si>
  <si>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</si>
  <si>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</si>
  <si>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</si>
  <si>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</si>
  <si>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</si>
  <si>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</si>
  <si>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</si>
  <si>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</si>
  <si>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</si>
  <si>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</si>
  <si>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</si>
  <si>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</si>
  <si>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</si>
  <si>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</si>
  <si>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</si>
  <si>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</si>
  <si>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</si>
  <si>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</si>
  <si>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</si>
  <si>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</si>
  <si>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</si>
  <si>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</si>
  <si>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</si>
  <si>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</si>
  <si>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</si>
  <si>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</si>
  <si>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</si>
  <si>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</si>
  <si>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</si>
  <si>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</si>
  <si>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</si>
  <si>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</si>
  <si>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</si>
  <si>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</si>
  <si>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</si>
  <si>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</si>
  <si>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</si>
  <si>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</si>
  <si>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</si>
  <si>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</si>
  <si>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</si>
  <si>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</si>
  <si>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</si>
  <si>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</si>
  <si>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</si>
  <si>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</si>
  <si>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</si>
  <si>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</si>
  <si>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</si>
  <si>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</si>
  <si>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</si>
  <si>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</si>
  <si>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</si>
  <si>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</si>
  <si>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</si>
  <si>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</si>
  <si>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</si>
  <si>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</si>
  <si>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</si>
  <si>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</si>
  <si>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</si>
  <si>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</si>
  <si>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</si>
  <si>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</si>
  <si>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</si>
  <si>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</si>
  <si>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</si>
  <si>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</si>
  <si>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</si>
  <si>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</si>
  <si>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</si>
  <si>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</si>
  <si>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</si>
  <si>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</si>
  <si>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</si>
  <si>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</si>
  <si>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</si>
  <si>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</si>
  <si>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</si>
  <si>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</si>
  <si>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</si>
  <si>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</si>
  <si>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</si>
  <si>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</si>
  <si>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</si>
  <si>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</si>
  <si>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</si>
  <si>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</si>
  <si>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</si>
  <si>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</si>
  <si>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</si>
  <si>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</si>
  <si>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</si>
  <si>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</si>
  <si>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</si>
  <si>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</si>
  <si>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</si>
  <si>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</si>
  <si>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</si>
  <si>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</si>
  <si>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</si>
  <si>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</si>
  <si>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</si>
  <si>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</si>
  <si>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</si>
  <si>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</si>
  <si>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</si>
  <si>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</si>
  <si>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</si>
  <si>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</si>
  <si>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</si>
  <si>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</si>
  <si>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</si>
  <si>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</si>
  <si>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</si>
  <si>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</si>
  <si>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</si>
  <si>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</si>
  <si>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</si>
  <si>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</si>
  <si>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</si>
  <si>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</si>
  <si>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</si>
  <si>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</si>
  <si>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</si>
  <si>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</si>
  <si>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</si>
  <si>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</si>
  <si>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</si>
  <si>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</si>
  <si>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</si>
  <si>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</si>
  <si>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</si>
  <si>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</si>
  <si>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</si>
  <si>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</si>
  <si>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</si>
  <si>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</si>
  <si>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</si>
  <si>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</si>
  <si>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</si>
  <si>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</si>
  <si>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</si>
  <si>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</si>
  <si>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</si>
  <si>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</si>
  <si>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</si>
  <si>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</si>
  <si>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</si>
  <si>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</si>
  <si>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</si>
  <si>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</si>
  <si>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</si>
  <si>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</si>
  <si>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</si>
  <si>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</si>
  <si>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</si>
  <si>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</si>
  <si>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</si>
  <si>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</si>
  <si>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</si>
  <si>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</si>
  <si>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</si>
  <si>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</si>
  <si>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</si>
  <si>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</si>
  <si>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</si>
  <si>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</si>
  <si>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</si>
  <si>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</si>
  <si>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</si>
  <si>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</si>
  <si>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</si>
  <si>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</si>
  <si>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</si>
  <si>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</si>
  <si>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</si>
  <si>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</si>
  <si>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</si>
  <si>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</si>
  <si>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</si>
  <si>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</si>
  <si>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</si>
  <si>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</si>
  <si>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</si>
  <si>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</si>
  <si>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</si>
  <si>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</si>
  <si>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</si>
  <si>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</si>
  <si>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</si>
  <si>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</si>
  <si>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</si>
  <si>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</si>
  <si>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</si>
  <si>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</si>
  <si>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</si>
  <si>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</si>
  <si>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</si>
  <si>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</si>
  <si>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</si>
  <si>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</si>
  <si>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</si>
  <si>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</si>
  <si>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</si>
  <si>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</si>
  <si>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</si>
  <si>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</si>
  <si>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</si>
  <si>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</si>
  <si>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</si>
  <si>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</si>
  <si>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</si>
  <si>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</si>
  <si>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</si>
  <si>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</si>
  <si>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</si>
  <si>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</si>
  <si>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</si>
  <si>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</si>
  <si>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</si>
  <si>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</si>
  <si>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</si>
  <si>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</si>
  <si>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</si>
  <si>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</si>
  <si>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</si>
  <si>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</si>
  <si>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</si>
  <si>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</si>
  <si>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</si>
  <si>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</si>
  <si>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</si>
  <si>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</si>
  <si>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</si>
  <si>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</si>
  <si>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</si>
  <si>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</si>
  <si>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</si>
  <si>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</si>
  <si>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</si>
  <si>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</si>
  <si>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</si>
  <si>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</si>
  <si>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</si>
  <si>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</si>
  <si>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</si>
  <si>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</si>
  <si>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</si>
  <si>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</si>
  <si>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</si>
  <si>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</si>
  <si>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</si>
  <si>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</si>
  <si>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</si>
  <si>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</si>
  <si>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</si>
  <si>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</si>
  <si>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</si>
  <si>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</si>
  <si>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</si>
  <si>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</si>
  <si>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</si>
  <si>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</si>
  <si>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</si>
  <si>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</si>
  <si>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</si>
  <si>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</si>
  <si>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</si>
  <si>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</si>
  <si>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</si>
  <si>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</si>
  <si>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</si>
  <si>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</si>
  <si>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</si>
  <si>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</si>
  <si>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</si>
  <si>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</si>
  <si>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</si>
  <si>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</si>
  <si>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</si>
  <si>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</si>
  <si>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</si>
  <si>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</si>
  <si>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</si>
  <si>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</si>
  <si>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</si>
  <si>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</si>
  <si>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</si>
  <si>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</si>
  <si>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</si>
  <si>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</si>
  <si>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</si>
  <si>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</si>
  <si>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</si>
  <si>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</si>
  <si>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</si>
  <si>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</si>
  <si>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</si>
  <si>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</si>
  <si>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</si>
  <si>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</si>
  <si>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</si>
  <si>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</si>
  <si>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</si>
  <si>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</si>
  <si>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</si>
  <si>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</si>
  <si>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</si>
  <si>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</si>
  <si>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</si>
  <si>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</si>
  <si>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</si>
  <si>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</si>
  <si>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</si>
  <si>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</si>
  <si>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</si>
  <si>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</si>
  <si>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</si>
  <si>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</si>
  <si>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</si>
  <si>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</si>
  <si>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</si>
  <si>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</si>
  <si>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</si>
  <si>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</si>
  <si>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</si>
  <si>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</si>
  <si>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</si>
  <si>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</si>
  <si>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</si>
  <si>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</si>
  <si>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</si>
  <si>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</si>
  <si>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</si>
  <si>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</si>
  <si>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</si>
  <si>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</si>
  <si>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</si>
  <si>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</si>
  <si>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</si>
  <si>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</si>
  <si>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</si>
  <si>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</si>
  <si>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</si>
  <si>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</si>
  <si>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</si>
  <si>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</si>
  <si>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</si>
  <si>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</si>
  <si>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</si>
  <si>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</si>
  <si>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</si>
  <si>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</si>
  <si>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</si>
  <si>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</si>
  <si>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</si>
  <si>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</si>
  <si>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</si>
  <si>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</si>
  <si>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</si>
  <si>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</si>
  <si>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</si>
  <si>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</si>
  <si>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</si>
  <si>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</si>
  <si>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</si>
  <si>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</si>
  <si>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</si>
  <si>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</si>
  <si>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</si>
  <si>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</si>
  <si>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</si>
  <si>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</si>
  <si>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</si>
  <si>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</si>
  <si>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</si>
  <si>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</si>
  <si>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</si>
  <si>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</si>
  <si>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</si>
  <si>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</si>
  <si>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</si>
  <si>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</si>
  <si>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</si>
  <si>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</si>
  <si>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</si>
  <si>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</si>
  <si>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</si>
  <si>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</si>
  <si>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</si>
  <si>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</si>
  <si>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</si>
  <si>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</si>
  <si>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</si>
  <si>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</si>
  <si>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</si>
  <si>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</si>
  <si>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</si>
  <si>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</si>
  <si>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</si>
  <si>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</si>
  <si>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</si>
  <si>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</si>
  <si>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</si>
  <si>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</si>
  <si>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</si>
  <si>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</si>
  <si>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</si>
  <si>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</si>
  <si>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</si>
  <si>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</si>
  <si>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</si>
  <si>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</si>
  <si>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</si>
  <si>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</si>
  <si>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</si>
  <si>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</si>
  <si>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</si>
  <si>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</si>
  <si>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</si>
  <si>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</si>
  <si>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</si>
  <si>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</si>
  <si>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</si>
  <si>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</si>
  <si>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</si>
  <si>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</si>
  <si>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</si>
  <si>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</si>
  <si>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</si>
  <si>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</si>
  <si>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</si>
  <si>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</si>
  <si>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</si>
  <si>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</si>
  <si>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</si>
  <si>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</si>
  <si>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</si>
  <si>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</si>
  <si>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</si>
  <si>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</si>
  <si>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</si>
  <si>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</si>
  <si>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</si>
  <si>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</si>
  <si>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</si>
  <si>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</si>
  <si>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</si>
  <si>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</si>
  <si>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</si>
  <si>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</si>
  <si>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</si>
  <si>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</si>
  <si>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</si>
  <si>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</si>
  <si>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</si>
  <si>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</si>
  <si>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</si>
  <si>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</si>
  <si>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</si>
  <si>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</si>
  <si>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</si>
  <si>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</si>
  <si>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</si>
  <si>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</si>
  <si>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</si>
  <si>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</si>
  <si>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</si>
  <si>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</si>
  <si>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</si>
  <si>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</si>
  <si>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</si>
  <si>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</si>
  <si>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</si>
  <si>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</si>
  <si>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</si>
  <si>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</si>
  <si>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</si>
  <si>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</si>
  <si>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</si>
  <si>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</si>
  <si>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</si>
  <si>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</si>
  <si>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</si>
  <si>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</si>
  <si>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</si>
  <si>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</si>
  <si>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</si>
  <si>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</si>
  <si>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</si>
  <si>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</si>
  <si>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</si>
  <si>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</si>
  <si>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</si>
  <si>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</si>
  <si>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</si>
  <si>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</si>
  <si>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</si>
  <si>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</si>
  <si>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</si>
  <si>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</si>
  <si>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</si>
  <si>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</si>
  <si>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</si>
  <si>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</si>
  <si>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</si>
  <si>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</si>
  <si>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</si>
  <si>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</si>
  <si>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</si>
  <si>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</si>
  <si>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</si>
  <si>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</si>
  <si>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</si>
  <si>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</si>
  <si>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</si>
  <si>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</si>
  <si>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</si>
  <si>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</si>
  <si>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</si>
  <si>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</si>
  <si>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</si>
  <si>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</si>
  <si>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</si>
  <si>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</si>
  <si>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</si>
  <si>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</si>
  <si>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</si>
  <si>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</si>
  <si>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</si>
  <si>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</si>
  <si>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</si>
  <si>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</si>
  <si>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</si>
  <si>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</si>
  <si>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</si>
  <si>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</si>
  <si>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</si>
  <si>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</si>
  <si>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</si>
  <si>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</si>
  <si>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</si>
  <si>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</si>
  <si>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</si>
  <si>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</si>
  <si>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</si>
  <si>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</si>
  <si>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</si>
  <si>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</si>
  <si>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</si>
  <si>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</si>
  <si>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</si>
  <si>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</si>
  <si>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</si>
  <si>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</si>
  <si>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</si>
  <si>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</si>
  <si>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</si>
  <si>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</si>
  <si>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</si>
  <si>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</si>
  <si>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</si>
  <si>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</si>
  <si>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</si>
  <si>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</si>
  <si>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</si>
  <si>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</si>
  <si>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</si>
  <si>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</si>
  <si>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</si>
  <si>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</si>
  <si>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</si>
  <si>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</si>
  <si>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</si>
  <si>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</si>
  <si>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</si>
  <si>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</si>
  <si>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</si>
  <si>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</si>
  <si>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</si>
  <si>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</si>
  <si>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</si>
  <si>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</si>
  <si>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</si>
  <si>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</si>
  <si>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</si>
  <si>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</si>
  <si>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</si>
  <si>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</si>
  <si>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</si>
  <si>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</si>
  <si>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</si>
  <si>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</si>
  <si>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</si>
  <si>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</si>
  <si>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</si>
  <si>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</si>
  <si>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</si>
  <si>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</si>
  <si>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</si>
  <si>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</si>
  <si>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</si>
  <si>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</si>
  <si>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</si>
  <si>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</si>
  <si>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</si>
  <si>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</si>
  <si>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</si>
  <si>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</si>
  <si>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</si>
  <si>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</si>
  <si>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</si>
  <si>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</si>
  <si>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</si>
  <si>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</si>
  <si>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</si>
  <si>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</si>
  <si>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</si>
  <si>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</si>
  <si>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</si>
  <si>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</si>
  <si>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</si>
  <si>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</si>
  <si>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</si>
  <si>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</si>
  <si>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</si>
  <si>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</si>
  <si>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</si>
  <si>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</si>
  <si>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</si>
  <si>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</si>
  <si>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</si>
  <si>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</si>
  <si>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</si>
  <si>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</si>
  <si>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</si>
  <si>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</si>
  <si>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</si>
  <si>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</si>
  <si>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</si>
  <si>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</si>
  <si>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</si>
  <si>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</si>
  <si>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</si>
  <si>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</si>
  <si>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</si>
  <si>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</si>
  <si>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</si>
  <si>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</si>
  <si>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</si>
  <si>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</si>
  <si>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</si>
  <si>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</si>
  <si>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</si>
  <si>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</si>
  <si>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</si>
  <si>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</si>
  <si>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</si>
  <si>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</si>
  <si>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</si>
  <si>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</si>
  <si>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</si>
  <si>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</si>
  <si>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</si>
  <si>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</si>
  <si>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</si>
  <si>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</si>
  <si>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</si>
  <si>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</si>
  <si>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</si>
  <si>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</si>
  <si>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</si>
  <si>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</si>
  <si>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</si>
  <si>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</si>
  <si>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</si>
  <si>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</si>
  <si>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</si>
  <si>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</si>
  <si>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</si>
  <si>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</si>
  <si>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</si>
  <si>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</si>
  <si>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</si>
  <si>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</si>
  <si>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</si>
  <si>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</si>
  <si>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</si>
  <si>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</si>
  <si>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</si>
  <si>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</si>
  <si>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</si>
  <si>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</si>
  <si>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</si>
  <si>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</si>
  <si>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</si>
  <si>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</si>
  <si>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</si>
  <si>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</si>
  <si>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</si>
  <si>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</si>
  <si>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</si>
  <si>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</si>
  <si>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</si>
  <si>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</si>
  <si>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</si>
  <si>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</si>
  <si>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</si>
  <si>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</si>
  <si>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</si>
  <si>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</si>
  <si>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</si>
  <si>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</si>
  <si>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</si>
  <si>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</si>
  <si>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</si>
  <si>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</si>
  <si>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</si>
  <si>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</si>
  <si>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</si>
  <si>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</si>
  <si>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</si>
  <si>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</si>
  <si>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</si>
  <si>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</si>
  <si>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</si>
  <si>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</si>
  <si>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</si>
  <si>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</si>
  <si>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</si>
  <si>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</si>
  <si>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</si>
  <si>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</si>
  <si>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</si>
  <si>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</si>
  <si>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</si>
  <si>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</si>
  <si>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</si>
  <si>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</si>
  <si>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</si>
  <si>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</si>
  <si>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</si>
  <si>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</si>
  <si>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</si>
  <si>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</si>
  <si>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</si>
  <si>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</si>
  <si>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</si>
  <si>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</si>
  <si>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</si>
  <si>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</si>
  <si>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</si>
  <si>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</si>
  <si>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</si>
  <si>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</si>
  <si>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</si>
  <si>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</si>
  <si>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</si>
  <si>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</si>
  <si>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</si>
  <si>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</si>
  <si>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</si>
  <si>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</si>
  <si>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</si>
  <si>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</si>
  <si>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</si>
  <si>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</si>
  <si>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</si>
  <si>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</si>
  <si>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</si>
  <si>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</si>
  <si>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</si>
  <si>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</si>
  <si>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</si>
  <si>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</si>
  <si>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</si>
  <si>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</si>
  <si>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</si>
  <si>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</si>
  <si>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</si>
  <si>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</si>
  <si>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</si>
  <si>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</si>
  <si>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</si>
  <si>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</si>
  <si>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</si>
  <si>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</si>
  <si>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</si>
  <si>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</si>
  <si>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</si>
  <si>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</si>
  <si>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</si>
  <si>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</si>
  <si>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</si>
  <si>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</si>
  <si>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</si>
  <si>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</si>
  <si>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</si>
  <si>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</si>
  <si>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</si>
  <si>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</si>
  <si>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</si>
  <si>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</si>
  <si>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</si>
  <si>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</si>
  <si>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</si>
  <si>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</si>
  <si>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</si>
  <si>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</si>
  <si>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</si>
  <si>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</si>
  <si>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</si>
  <si>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</si>
  <si>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</si>
  <si>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</si>
  <si>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</si>
  <si>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</si>
  <si>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</si>
  <si>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</si>
  <si>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</si>
  <si>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</si>
  <si>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</si>
  <si>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</si>
  <si>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</si>
  <si>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</si>
  <si>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</si>
  <si>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</si>
  <si>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</si>
  <si>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</si>
  <si>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</si>
  <si>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</si>
  <si>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</si>
  <si>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</si>
  <si>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</si>
  <si>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</si>
  <si>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</si>
  <si>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</si>
  <si>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</si>
  <si>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</si>
  <si>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</si>
  <si>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</si>
  <si>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</si>
  <si>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</si>
  <si>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</si>
  <si>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</si>
  <si>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</si>
  <si>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</si>
  <si>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</si>
  <si>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</si>
  <si>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</si>
  <si>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</si>
  <si>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</si>
  <si>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</si>
  <si>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</si>
  <si>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</si>
  <si>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</si>
  <si>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</si>
  <si>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</si>
  <si>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</si>
  <si>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</si>
  <si>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</si>
  <si>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</si>
  <si>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</si>
  <si>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</si>
  <si>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</si>
  <si>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</si>
  <si>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</si>
  <si>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</si>
  <si>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</si>
  <si>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</si>
  <si>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</si>
  <si>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</si>
  <si>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</si>
  <si>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</si>
  <si>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</si>
  <si>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</si>
  <si>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</si>
  <si>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</si>
  <si>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</si>
  <si>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</si>
  <si>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</si>
  <si>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</si>
  <si>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</si>
  <si>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</si>
  <si>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</si>
  <si>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</si>
  <si>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</si>
  <si>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</si>
  <si>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</si>
  <si>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</si>
  <si>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</si>
  <si>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</si>
  <si>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</si>
  <si>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</si>
  <si>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</si>
  <si>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</si>
  <si>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</si>
  <si>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</si>
  <si>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</si>
  <si>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</si>
  <si>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</si>
  <si>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</si>
  <si>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</si>
  <si>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</si>
  <si>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</si>
  <si>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</si>
  <si>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</si>
  <si>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</si>
  <si>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</si>
  <si>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</si>
  <si>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</si>
  <si>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</si>
  <si>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</si>
  <si>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</si>
  <si>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</si>
  <si>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</si>
  <si>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</si>
  <si>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</si>
  <si>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</si>
  <si>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</si>
  <si>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</si>
  <si>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</si>
  <si>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</si>
  <si>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</si>
  <si>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</si>
  <si>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</si>
  <si>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</si>
  <si>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</si>
  <si>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</si>
  <si>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</si>
  <si>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</si>
  <si>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</si>
  <si>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</si>
  <si>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</si>
  <si>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</si>
  <si>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</si>
  <si>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</si>
  <si>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</si>
  <si>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</si>
  <si>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</si>
  <si>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</si>
  <si>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</si>
  <si>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</si>
  <si>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</si>
  <si>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</si>
  <si>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</si>
  <si>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</si>
  <si>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</si>
  <si>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</si>
  <si>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</si>
  <si>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</si>
  <si>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</si>
  <si>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</si>
  <si>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</si>
  <si>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</si>
  <si>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</si>
  <si>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</si>
  <si>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</si>
  <si>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</si>
  <si>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</si>
  <si>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</si>
  <si>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</si>
  <si>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</si>
  <si>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</si>
  <si>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</si>
  <si>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</si>
  <si>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</si>
  <si>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</si>
  <si>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</si>
  <si>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</si>
  <si>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</si>
  <si>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</si>
  <si>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</si>
  <si>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</si>
  <si>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</si>
  <si>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</si>
  <si>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</si>
  <si>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</si>
  <si>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</si>
  <si>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</si>
  <si>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</si>
  <si>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</si>
  <si>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</si>
  <si>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</si>
  <si>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</si>
  <si>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</si>
  <si>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</si>
  <si>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</si>
  <si>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</si>
  <si>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</si>
  <si>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</si>
  <si>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</si>
  <si>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</si>
  <si>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</si>
  <si>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</si>
  <si>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</si>
  <si>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</si>
  <si>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</si>
  <si>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</si>
  <si>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</si>
  <si>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</si>
  <si>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</si>
  <si>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</si>
  <si>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</si>
  <si>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</si>
  <si>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</si>
  <si>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</si>
  <si>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</si>
  <si>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</si>
  <si>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</si>
  <si>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</si>
  <si>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</si>
  <si>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</si>
  <si>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</si>
  <si>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</si>
  <si>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</si>
  <si>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</si>
  <si>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</si>
  <si>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</si>
  <si>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</si>
  <si>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</si>
  <si>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</si>
  <si>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</si>
  <si>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</si>
  <si>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</si>
  <si>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</si>
  <si>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</si>
  <si>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</si>
  <si>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</si>
  <si>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</si>
  <si>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</si>
  <si>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</si>
  <si>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</si>
  <si>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</si>
  <si>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</si>
  <si>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</si>
  <si>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</si>
  <si>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</si>
  <si>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</si>
  <si>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</si>
  <si>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</si>
  <si>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</si>
  <si>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</si>
  <si>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</si>
  <si>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</si>
  <si>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</si>
  <si>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</si>
  <si>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</si>
  <si>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</si>
  <si>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</si>
  <si>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</si>
  <si>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</si>
  <si>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</si>
  <si>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</si>
  <si>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</si>
  <si>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</si>
  <si>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</si>
  <si>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</si>
  <si>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</si>
  <si>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</si>
  <si>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</si>
  <si>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</si>
  <si>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</si>
  <si>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</si>
  <si>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</si>
  <si>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</si>
  <si>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</si>
  <si>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</si>
  <si>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</si>
  <si>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</si>
  <si>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</si>
  <si>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</si>
  <si>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</si>
  <si>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</si>
  <si>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</si>
  <si>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</si>
  <si>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</si>
  <si>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</si>
  <si>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</si>
  <si>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</si>
  <si>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</si>
  <si>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</si>
  <si>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</si>
  <si>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</si>
  <si>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</si>
  <si>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</si>
  <si>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</si>
  <si>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</si>
  <si>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</si>
  <si>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</si>
  <si>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</si>
  <si>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</si>
  <si>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</si>
  <si>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</si>
  <si>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</si>
  <si>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</si>
  <si>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</si>
  <si>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</si>
  <si>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</si>
  <si>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</si>
  <si>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</si>
  <si>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</si>
  <si>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</si>
  <si>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</si>
  <si>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</si>
  <si>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</si>
  <si>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</si>
  <si>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</si>
  <si>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</si>
  <si>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</si>
  <si>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</si>
  <si>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</si>
  <si>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</si>
  <si>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</si>
  <si>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</si>
  <si>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</si>
  <si>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</si>
  <si>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</si>
  <si>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</si>
  <si>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</si>
  <si>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</si>
  <si>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</si>
  <si>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</si>
  <si>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</si>
  <si>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</si>
  <si>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</si>
  <si>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</si>
  <si>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</si>
  <si>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</si>
  <si>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</si>
  <si>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</si>
  <si>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</si>
  <si>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</si>
  <si>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</si>
  <si>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</si>
  <si>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</si>
  <si>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</si>
  <si>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</si>
  <si>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</si>
  <si>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</si>
  <si>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</si>
  <si>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</si>
  <si>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</si>
  <si>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</si>
  <si>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</si>
  <si>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</si>
  <si>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</si>
  <si>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</si>
  <si>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</si>
  <si>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</si>
  <si>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</si>
  <si>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</si>
  <si>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</si>
  <si>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</si>
  <si>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</si>
  <si>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</si>
  <si>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</si>
  <si>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</si>
  <si>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</si>
  <si>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</si>
  <si>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</si>
  <si>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</si>
  <si>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</si>
  <si>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</si>
  <si>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</si>
  <si>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</si>
  <si>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</si>
  <si>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</si>
  <si>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</si>
  <si>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</si>
  <si>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</si>
  <si>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</si>
  <si>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</si>
  <si>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</si>
  <si>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</si>
  <si>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</si>
  <si>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</si>
  <si>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</si>
  <si>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</si>
  <si>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</si>
  <si>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</si>
  <si>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</si>
  <si>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</si>
  <si>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</si>
  <si>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</si>
  <si>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</si>
  <si>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</si>
  <si>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</si>
  <si>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</si>
  <si>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</si>
  <si>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</si>
  <si>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</si>
  <si>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</si>
  <si>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</si>
  <si>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</si>
  <si>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</si>
  <si>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</si>
  <si>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</si>
  <si>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</si>
  <si>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</si>
  <si>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</si>
  <si>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</si>
  <si>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</si>
  <si>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</si>
  <si>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</si>
  <si>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</si>
  <si>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</si>
  <si>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</si>
  <si>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</si>
  <si>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</si>
  <si>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</si>
  <si>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</si>
  <si>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</si>
  <si>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</si>
  <si>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</si>
  <si>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</si>
  <si>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</si>
  <si>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</si>
  <si>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</si>
  <si>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</si>
  <si>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</si>
  <si>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</si>
  <si>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</si>
  <si>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</si>
  <si>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</si>
  <si>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</si>
  <si>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</si>
  <si>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</si>
  <si>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</si>
  <si>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</si>
  <si>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</si>
  <si>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</si>
  <si>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</si>
  <si>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</si>
  <si>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</si>
  <si>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</si>
  <si>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</si>
  <si>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</si>
  <si>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</si>
  <si>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</si>
  <si>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</si>
  <si>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</si>
  <si>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</si>
  <si>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</si>
  <si>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</si>
  <si>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</si>
  <si>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</si>
  <si>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</si>
  <si>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</si>
  <si>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</si>
  <si>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</si>
  <si>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</si>
  <si>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</si>
  <si>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</si>
  <si>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</si>
  <si>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</si>
  <si>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</si>
  <si>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</si>
  <si>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</si>
  <si>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</si>
  <si>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</si>
  <si>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</si>
  <si>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</si>
  <si>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</si>
  <si>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</si>
  <si>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</si>
  <si>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</si>
  <si>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</si>
  <si>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</si>
  <si>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</si>
  <si>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</si>
  <si>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</si>
  <si>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</si>
  <si>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</si>
  <si>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</si>
  <si>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</si>
  <si>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</si>
  <si>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</si>
  <si>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</si>
  <si>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</si>
  <si>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</si>
  <si>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</si>
  <si>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</si>
  <si>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</si>
  <si>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</si>
  <si>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</si>
  <si>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</si>
  <si>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</si>
  <si>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</si>
  <si>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</si>
  <si>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</si>
  <si>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</si>
  <si>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</si>
  <si>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</si>
  <si>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</si>
  <si>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</si>
  <si>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</si>
  <si>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</si>
  <si>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</si>
  <si>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</si>
  <si>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</si>
  <si>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</si>
  <si>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</si>
  <si>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</si>
  <si>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</si>
  <si>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</si>
  <si>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</si>
  <si>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</si>
  <si>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</si>
  <si>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</si>
  <si>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</si>
  <si>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</si>
  <si>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</si>
  <si>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</si>
  <si>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</si>
  <si>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</si>
  <si>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</si>
  <si>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</si>
  <si>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</si>
  <si>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</si>
  <si>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</si>
  <si>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</si>
  <si>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</si>
  <si>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</si>
  <si>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</si>
  <si>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</si>
  <si>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</si>
  <si>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</si>
  <si>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</si>
  <si>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</si>
  <si>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</si>
  <si>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</si>
  <si>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</si>
  <si>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</si>
  <si>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</si>
  <si>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</si>
  <si>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</si>
  <si>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</si>
  <si>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</si>
  <si>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</si>
  <si>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</si>
  <si>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</si>
  <si>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</si>
  <si>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</si>
  <si>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</si>
  <si>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</si>
  <si>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</si>
  <si>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</si>
  <si>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</si>
  <si>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</si>
  <si>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</si>
  <si>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</si>
  <si>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</si>
  <si>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</si>
  <si>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</si>
  <si>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</si>
  <si>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</si>
  <si>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</si>
  <si>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</si>
  <si>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</si>
  <si>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</si>
  <si>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</si>
  <si>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</si>
  <si>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</si>
  <si>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</si>
  <si>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</si>
  <si>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</si>
  <si>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</si>
  <si>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</si>
  <si>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</si>
  <si>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</si>
  <si>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</si>
  <si>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</si>
  <si>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</si>
  <si>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</si>
  <si>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</si>
  <si>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</si>
  <si>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</si>
  <si>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</si>
  <si>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</si>
  <si>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</si>
  <si>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</si>
  <si>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</si>
  <si>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</si>
  <si>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</si>
  <si>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</si>
  <si>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</si>
  <si>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</si>
  <si>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</si>
  <si>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</si>
  <si>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</si>
  <si>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</si>
  <si>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</si>
  <si>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</si>
  <si>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</si>
  <si>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</si>
  <si>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</si>
  <si>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</si>
  <si>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</si>
  <si>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</si>
  <si>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</si>
  <si>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</si>
  <si>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</si>
  <si>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</si>
  <si>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</si>
  <si>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</si>
  <si>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</si>
  <si>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</si>
  <si>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</si>
  <si>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</si>
  <si>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</si>
  <si>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</si>
  <si>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</si>
  <si>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</si>
  <si>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</si>
  <si>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</si>
  <si>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</si>
  <si>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</si>
  <si>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</si>
  <si>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</si>
  <si>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</si>
  <si>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</si>
  <si>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</si>
  <si>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</si>
  <si>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</si>
  <si>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</si>
  <si>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</si>
  <si>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</si>
  <si>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</si>
  <si>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</si>
  <si>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</si>
  <si>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</si>
  <si>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</si>
  <si>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</si>
  <si>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</si>
  <si>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</si>
  <si>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</si>
  <si>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</si>
  <si>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</si>
  <si>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</si>
  <si>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</si>
  <si>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</si>
  <si>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</si>
  <si>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</si>
  <si>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</si>
  <si>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</si>
  <si>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</si>
  <si>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</si>
  <si>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</si>
  <si>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</si>
  <si>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</si>
  <si>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</si>
  <si>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</si>
  <si>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</si>
  <si>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</si>
  <si>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</si>
  <si>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</si>
  <si>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</si>
  <si>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</si>
  <si>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</si>
  <si>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</si>
  <si>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</si>
  <si>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</si>
  <si>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</si>
  <si>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</si>
  <si>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</si>
  <si>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</si>
  <si>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</si>
  <si>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</si>
  <si>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</si>
  <si>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</si>
  <si>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</si>
  <si>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</si>
  <si>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</si>
  <si>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</si>
  <si>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</si>
  <si>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</si>
  <si>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</si>
  <si>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</si>
  <si>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</si>
  <si>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</si>
  <si>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</si>
  <si>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</si>
  <si>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</si>
  <si>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</si>
  <si>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</si>
  <si>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</si>
  <si>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</si>
  <si>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</si>
  <si>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</si>
  <si>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</si>
  <si>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</si>
  <si>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</si>
  <si>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</si>
  <si>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</si>
  <si>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</si>
  <si>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</si>
  <si>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</si>
  <si>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</si>
  <si>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</si>
  <si>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</si>
  <si>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</si>
  <si>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</si>
  <si>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</si>
  <si>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</si>
  <si>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</si>
  <si>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</si>
  <si>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</si>
  <si>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</si>
  <si>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</si>
  <si>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</si>
  <si>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</si>
  <si>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</si>
  <si>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</si>
  <si>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</si>
  <si>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</si>
  <si>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</si>
  <si>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</si>
  <si>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</si>
  <si>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</si>
  <si>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</si>
  <si>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</si>
  <si>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</si>
  <si>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</si>
  <si>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</si>
  <si>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</si>
  <si>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</si>
  <si>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</si>
  <si>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</si>
  <si>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</si>
  <si>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</si>
  <si>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</si>
  <si>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</si>
  <si>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</si>
  <si>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</si>
  <si>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</si>
  <si>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</si>
  <si>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</si>
  <si>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</si>
  <si>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</si>
  <si>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</si>
  <si>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</si>
  <si>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</si>
  <si>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</si>
  <si>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</si>
  <si>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</si>
  <si>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</si>
  <si>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</si>
  <si>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</si>
  <si>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</si>
  <si>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</si>
  <si>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</si>
  <si>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</si>
  <si>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</si>
  <si>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</si>
  <si>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</si>
  <si>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</si>
  <si>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</si>
  <si>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</si>
  <si>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</si>
  <si>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</si>
  <si>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</si>
  <si>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</si>
  <si>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</si>
  <si>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</si>
  <si>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</si>
  <si>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</si>
  <si>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</si>
  <si>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</si>
  <si>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</si>
  <si>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</si>
  <si>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</si>
  <si>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</si>
  <si>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</si>
  <si>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</si>
  <si>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</si>
  <si>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</si>
  <si>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</si>
  <si>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</si>
  <si>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</si>
  <si>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</si>
  <si>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</si>
  <si>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</si>
  <si>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</si>
  <si>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</si>
  <si>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</si>
  <si>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</si>
  <si>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</si>
  <si>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</si>
  <si>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</si>
  <si>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</si>
  <si>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</si>
  <si>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</si>
  <si>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</si>
  <si>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</si>
  <si>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</si>
  <si>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</si>
  <si>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</si>
  <si>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</si>
  <si>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</si>
  <si>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</si>
  <si>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</si>
  <si>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</si>
  <si>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</si>
  <si>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</si>
  <si>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</si>
  <si>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</si>
  <si>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</si>
  <si>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</si>
  <si>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</si>
  <si>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</si>
  <si>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</si>
  <si>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</si>
  <si>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</si>
  <si>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</si>
  <si>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</si>
  <si>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</si>
  <si>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</si>
  <si>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</si>
  <si>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</si>
  <si>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</si>
  <si>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</si>
  <si>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</si>
  <si>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</si>
  <si>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</si>
  <si>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</si>
  <si>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</si>
  <si>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</si>
  <si>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</si>
  <si>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</si>
  <si>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</si>
  <si>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</si>
  <si>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</si>
  <si>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</si>
  <si>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</si>
  <si>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</si>
  <si>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</si>
  <si>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</si>
  <si>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</si>
  <si>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</si>
  <si>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</si>
  <si>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</si>
  <si>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</si>
  <si>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</si>
  <si>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</si>
  <si>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</si>
  <si>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</si>
  <si>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</si>
  <si>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</si>
  <si>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</si>
  <si>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</si>
  <si>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</si>
  <si>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</si>
  <si>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</si>
  <si>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</si>
  <si>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</si>
  <si>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</si>
  <si>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</si>
  <si>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</si>
  <si>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</si>
  <si>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</si>
  <si>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</si>
  <si>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</si>
  <si>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</si>
  <si>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</si>
  <si>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</si>
  <si>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</si>
  <si>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</si>
  <si>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</si>
  <si>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</si>
  <si>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</si>
  <si>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</si>
  <si>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</si>
  <si>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</si>
  <si>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</si>
  <si>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</si>
  <si>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</si>
  <si>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</si>
  <si>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</si>
  <si>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</si>
  <si>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</si>
  <si>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</si>
  <si>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</si>
  <si>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</si>
  <si>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</si>
  <si>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</si>
  <si>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</si>
  <si>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</si>
  <si>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</si>
  <si>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</si>
  <si>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</si>
  <si>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</si>
  <si>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</si>
  <si>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</si>
  <si>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</si>
  <si>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</si>
  <si>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</si>
  <si>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</si>
  <si>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</si>
  <si>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</si>
  <si>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</si>
  <si>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</si>
  <si>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</si>
  <si>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</si>
  <si>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</si>
  <si>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</si>
  <si>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</si>
  <si>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</si>
  <si>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</si>
  <si>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</si>
  <si>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</si>
  <si>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</si>
  <si>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</si>
  <si>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</si>
  <si>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</si>
  <si>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</si>
  <si>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</si>
  <si>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</si>
  <si>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</si>
  <si>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</si>
  <si>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</si>
  <si>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</si>
  <si>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</si>
  <si>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</si>
  <si>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</si>
  <si>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</si>
  <si>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</si>
  <si>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</si>
  <si>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</si>
  <si>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</si>
  <si>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</si>
  <si>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</si>
  <si>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</si>
  <si>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</si>
  <si>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</si>
  <si>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</si>
  <si>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</si>
  <si>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</si>
  <si>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</si>
  <si>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</si>
  <si>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</si>
  <si>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</si>
  <si>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</si>
  <si>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</si>
  <si>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</si>
  <si>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</si>
  <si>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</si>
  <si>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</si>
  <si>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</si>
  <si>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</si>
  <si>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</si>
  <si>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</si>
  <si>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</si>
  <si>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</si>
  <si>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</si>
  <si>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</si>
  <si>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</si>
  <si>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</si>
  <si>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</si>
  <si>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</si>
  <si>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</si>
  <si>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</si>
  <si>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</si>
  <si>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</si>
  <si>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</si>
  <si>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</si>
  <si>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</si>
  <si>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</si>
  <si>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</si>
  <si>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</si>
  <si>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</si>
  <si>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</si>
  <si>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</si>
  <si>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</si>
  <si>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</si>
  <si>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</si>
  <si>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</si>
  <si>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</si>
  <si>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</si>
  <si>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</si>
  <si>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</si>
  <si>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</si>
  <si>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</si>
  <si>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</si>
  <si>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</si>
  <si>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</si>
  <si>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</si>
  <si>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</si>
  <si>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</si>
  <si>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</si>
  <si>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</si>
  <si>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</si>
  <si>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</si>
  <si>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</si>
  <si>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</si>
  <si>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</si>
  <si>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</si>
  <si>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</si>
  <si>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</si>
  <si>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</si>
  <si>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</si>
  <si>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</si>
  <si>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</si>
  <si>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</si>
  <si>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</si>
  <si>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</si>
  <si>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</si>
  <si>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</si>
  <si>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</si>
  <si>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</si>
  <si>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</si>
  <si>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</si>
  <si>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</si>
  <si>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</si>
  <si>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</si>
  <si>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</si>
  <si>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</si>
  <si>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</si>
  <si>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</si>
  <si>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</si>
  <si>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</si>
  <si>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</si>
  <si>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</si>
  <si>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</si>
  <si>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</si>
  <si>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</si>
  <si>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</si>
  <si>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</si>
  <si>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</si>
  <si>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</si>
  <si>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</si>
  <si>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</si>
  <si>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</si>
  <si>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</si>
  <si>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</si>
  <si>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</si>
  <si>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</si>
  <si>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</si>
  <si>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</si>
  <si>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</si>
  <si>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</si>
  <si>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</si>
  <si>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</si>
  <si>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</si>
  <si>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</si>
  <si>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</si>
  <si>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</si>
  <si>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</si>
  <si>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</si>
  <si>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</si>
  <si>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</si>
  <si>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</si>
  <si>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</si>
  <si>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</si>
  <si>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</si>
  <si>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</si>
  <si>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</si>
  <si>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</si>
  <si>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</si>
  <si>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</si>
  <si>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</si>
  <si>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</si>
  <si>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</si>
  <si>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</si>
  <si>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</si>
  <si>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</si>
  <si>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</si>
  <si>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</si>
  <si>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</si>
  <si>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</si>
  <si>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</si>
  <si>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</si>
  <si>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</si>
  <si>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</si>
  <si>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</si>
  <si>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</si>
  <si>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</si>
  <si>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</si>
  <si>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</si>
  <si>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</si>
  <si>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</si>
  <si>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</si>
  <si>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</si>
  <si>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</si>
  <si>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</si>
  <si>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</si>
  <si>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</si>
  <si>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</si>
  <si>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</si>
  <si>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</si>
  <si>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</si>
  <si>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</si>
  <si>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</si>
  <si>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</si>
  <si>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</si>
  <si>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</si>
  <si>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</si>
  <si>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</si>
  <si>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</si>
  <si>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</si>
  <si>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</si>
  <si>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</si>
  <si>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</si>
  <si>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</si>
  <si>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</si>
  <si>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</si>
  <si>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</si>
  <si>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</si>
  <si>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</si>
  <si>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</si>
  <si>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</si>
  <si>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</si>
  <si>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</si>
  <si>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</si>
  <si>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</si>
  <si>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</si>
  <si>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</si>
  <si>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</si>
  <si>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</si>
  <si>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</si>
  <si>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</si>
  <si>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</si>
  <si>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</si>
  <si>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</si>
  <si>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</si>
  <si>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</si>
  <si>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</si>
  <si>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</si>
  <si>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</si>
  <si>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</si>
  <si>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</si>
  <si>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</si>
  <si>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</si>
  <si>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</si>
  <si>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</si>
  <si>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</si>
  <si>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</si>
  <si>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</si>
  <si>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</si>
  <si>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</si>
  <si>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</si>
  <si>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</si>
  <si>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</si>
  <si>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</si>
  <si>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</si>
  <si>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</si>
  <si>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</si>
  <si>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</si>
  <si>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</si>
  <si>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</si>
  <si>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</si>
  <si>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</si>
  <si>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</si>
  <si>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</si>
  <si>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</si>
  <si>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</si>
  <si>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</si>
  <si>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</si>
  <si>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</si>
  <si>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</si>
  <si>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</si>
  <si>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</si>
  <si>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</si>
  <si>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</si>
  <si>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</si>
  <si>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</si>
  <si>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</si>
  <si>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</si>
  <si>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</si>
  <si>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</si>
  <si>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</si>
  <si>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</si>
  <si>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</si>
  <si>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</si>
  <si>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</si>
  <si>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</si>
  <si>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</si>
  <si>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</si>
  <si>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</si>
  <si>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</si>
  <si>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</si>
  <si>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</si>
  <si>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</si>
  <si>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</si>
  <si>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</si>
  <si>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</si>
  <si>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</si>
  <si>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</si>
  <si>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</si>
  <si>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</si>
  <si>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</si>
  <si>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</si>
  <si>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</si>
  <si>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</si>
  <si>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</si>
  <si>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</si>
  <si>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</si>
  <si>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</si>
  <si>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</si>
  <si>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</si>
  <si>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</si>
  <si>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</si>
  <si>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</si>
  <si>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</si>
  <si>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</si>
  <si>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</si>
  <si>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</si>
  <si>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</si>
  <si>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</si>
  <si>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</si>
  <si>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</si>
  <si>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</si>
  <si>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</si>
  <si>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</si>
  <si>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</si>
  <si>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</si>
  <si>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</si>
  <si>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</si>
  <si>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</si>
  <si>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</si>
  <si>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</si>
  <si>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</si>
  <si>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</si>
  <si>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</si>
  <si>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</si>
  <si>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</si>
  <si>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</si>
  <si>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</si>
  <si>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</si>
  <si>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</si>
  <si>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</si>
  <si>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</si>
  <si>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</si>
  <si>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</si>
  <si>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</si>
  <si>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</si>
  <si>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</si>
  <si>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</si>
  <si>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</si>
  <si>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</si>
  <si>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</si>
  <si>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</si>
  <si>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</si>
  <si>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</si>
  <si>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</si>
  <si>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</si>
  <si>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</si>
  <si>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</si>
  <si>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</si>
  <si>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</si>
  <si>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</si>
  <si>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</si>
  <si>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</si>
  <si>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</si>
  <si>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</si>
  <si>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</si>
  <si>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</si>
  <si>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</si>
  <si>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</si>
  <si>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</si>
  <si>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</si>
  <si>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</si>
  <si>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</si>
  <si>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</si>
  <si>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</si>
  <si>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</si>
  <si>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</si>
  <si>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</si>
  <si>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</si>
  <si>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</si>
  <si>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</si>
  <si>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</si>
  <si>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</si>
  <si>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</si>
  <si>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</si>
  <si>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</si>
  <si>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</si>
  <si>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</si>
  <si>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</si>
  <si>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</si>
  <si>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</si>
  <si>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</si>
  <si>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</si>
  <si>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</si>
  <si>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</si>
  <si>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</si>
  <si>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</si>
  <si>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</si>
  <si>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</si>
  <si>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</si>
  <si>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</si>
  <si>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</si>
  <si>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</si>
  <si>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</si>
  <si>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</si>
  <si>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</si>
  <si>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</si>
  <si>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</si>
  <si>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</si>
  <si>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</si>
  <si>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</si>
  <si>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</si>
  <si>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</si>
  <si>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</si>
  <si>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</si>
  <si>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</si>
  <si>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</si>
  <si>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</si>
  <si>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</si>
  <si>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</si>
  <si>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</si>
  <si>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</si>
  <si>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</si>
  <si>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</si>
  <si>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</si>
  <si>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</si>
  <si>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</si>
  <si>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</si>
  <si>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</si>
  <si>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</si>
  <si>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</si>
  <si>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</si>
  <si>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</si>
  <si>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</si>
  <si>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</si>
  <si>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</si>
  <si>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</si>
  <si>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</si>
  <si>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</si>
  <si>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</si>
  <si>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</si>
  <si>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</si>
  <si>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</si>
  <si>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</si>
  <si>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</si>
  <si>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</si>
  <si>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</si>
  <si>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</si>
  <si>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</si>
  <si>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</si>
  <si>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</si>
  <si>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</si>
  <si>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</si>
  <si>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</si>
  <si>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</si>
  <si>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</si>
  <si>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</si>
  <si>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</si>
  <si>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</si>
  <si>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</si>
  <si>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</si>
  <si>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</si>
  <si>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</si>
  <si>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</si>
  <si>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</si>
  <si>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</si>
  <si>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</si>
  <si>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</si>
  <si>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</si>
  <si>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</si>
  <si>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</si>
  <si>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</si>
  <si>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</si>
  <si>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</si>
  <si>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</si>
  <si>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</si>
  <si>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</si>
  <si>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</si>
  <si>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</si>
  <si>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</si>
  <si>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</si>
  <si>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</si>
  <si>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</si>
  <si>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</si>
  <si>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</si>
  <si>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</si>
  <si>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</si>
  <si>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</si>
  <si>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</si>
  <si>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</si>
  <si>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</si>
  <si>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</si>
  <si>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</si>
  <si>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</si>
  <si>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</si>
  <si>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</si>
  <si>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</si>
  <si>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</si>
  <si>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</si>
  <si>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</si>
  <si>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</si>
  <si>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</si>
  <si>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</si>
  <si>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</si>
  <si>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</si>
  <si>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</si>
  <si>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</si>
  <si>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</si>
  <si>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</si>
  <si>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</si>
  <si>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</si>
  <si>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</si>
  <si>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</si>
  <si>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</si>
  <si>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</si>
  <si>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</si>
  <si>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</si>
  <si>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</si>
  <si>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</si>
  <si>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</si>
  <si>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</si>
  <si>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</si>
  <si>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</si>
  <si>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</si>
  <si>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</si>
  <si>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</si>
  <si>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</si>
  <si>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</si>
  <si>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</si>
  <si>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</si>
  <si>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</si>
  <si>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</si>
  <si>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</si>
  <si>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</si>
  <si>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</si>
  <si>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</si>
  <si>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</si>
  <si>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</si>
  <si>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</si>
  <si>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</si>
  <si>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</si>
  <si>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</si>
  <si>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</si>
  <si>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</si>
  <si>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</si>
  <si>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</si>
  <si>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</si>
  <si>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</si>
  <si>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</si>
  <si>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</si>
  <si>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</si>
  <si>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</si>
  <si>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</si>
  <si>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</si>
  <si>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</si>
  <si>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</si>
  <si>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</si>
  <si>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</si>
  <si>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</si>
  <si>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</si>
  <si>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</si>
  <si>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</si>
  <si>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</si>
  <si>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</si>
  <si>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</si>
  <si>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</si>
  <si>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</si>
  <si>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</si>
  <si>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</si>
  <si>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</si>
  <si>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</si>
  <si>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</si>
  <si>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</si>
  <si>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</si>
  <si>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</si>
  <si>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</si>
  <si>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</si>
  <si>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</si>
  <si>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</si>
  <si>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</si>
  <si>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</si>
  <si>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</si>
  <si>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</si>
  <si>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</si>
  <si>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</si>
  <si>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</si>
  <si>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</si>
  <si>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</si>
  <si>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</si>
  <si>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</si>
  <si>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</si>
  <si>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</si>
  <si>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</si>
  <si>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</si>
  <si>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</si>
  <si>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</si>
  <si>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</si>
  <si>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</si>
  <si>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</si>
  <si>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</si>
  <si>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</si>
  <si>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</si>
  <si>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</si>
  <si>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</si>
  <si>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</si>
  <si>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</si>
  <si>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</si>
  <si>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</si>
  <si>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</si>
  <si>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</si>
  <si>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</si>
  <si>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</si>
  <si>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</si>
  <si>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</si>
  <si>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</si>
  <si>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</si>
  <si>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</si>
  <si>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</si>
  <si>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</si>
  <si>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</si>
  <si>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</si>
  <si>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</si>
  <si>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</si>
  <si>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</si>
  <si>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</si>
  <si>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</si>
  <si>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</si>
  <si>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</si>
  <si>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</si>
  <si>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</si>
  <si>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</si>
  <si>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</si>
  <si>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</si>
  <si>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</si>
  <si>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</si>
  <si>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</si>
  <si>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</si>
  <si>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</si>
  <si>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</si>
  <si>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</si>
  <si>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</si>
  <si>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</si>
  <si>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</si>
  <si>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</si>
  <si>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</si>
  <si>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</si>
  <si>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</si>
  <si>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</si>
  <si>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</si>
  <si>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</si>
  <si>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</si>
  <si>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</si>
  <si>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</si>
  <si>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</si>
  <si>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</si>
  <si>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</si>
  <si>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</si>
  <si>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</si>
  <si>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</si>
  <si>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</si>
  <si>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</si>
  <si>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</si>
  <si>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</si>
  <si>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</si>
  <si>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</si>
  <si>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</si>
  <si>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</si>
  <si>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</si>
  <si>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</si>
  <si>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</si>
  <si>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</si>
  <si>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</si>
  <si>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</si>
  <si>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</si>
  <si>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</si>
  <si>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</si>
  <si>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</si>
  <si>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</si>
  <si>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</si>
  <si>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</si>
  <si>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</si>
  <si>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</si>
  <si>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</si>
  <si>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</si>
  <si>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</si>
  <si>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</si>
  <si>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</si>
  <si>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</si>
  <si>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</si>
  <si>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</si>
  <si>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</si>
  <si>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</si>
  <si>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</si>
  <si>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</si>
  <si>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</si>
  <si>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</si>
  <si>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</si>
  <si>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</si>
  <si>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</si>
  <si>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</si>
  <si>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</si>
  <si>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</si>
  <si>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</si>
  <si>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</si>
  <si>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</si>
  <si>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</si>
  <si>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</si>
  <si>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</si>
  <si>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</si>
  <si>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</si>
  <si>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</si>
  <si>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</si>
  <si>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</si>
  <si>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</si>
  <si>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</si>
  <si>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</si>
  <si>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</si>
  <si>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</si>
  <si>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</si>
  <si>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</si>
  <si>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</si>
  <si>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</si>
  <si>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</si>
  <si>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</si>
  <si>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</si>
  <si>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</si>
  <si>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</si>
  <si>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</si>
  <si>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</si>
  <si>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</si>
  <si>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</si>
  <si>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</si>
  <si>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</si>
  <si>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</si>
  <si>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</si>
  <si>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</si>
  <si>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</si>
  <si>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</si>
  <si>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</si>
  <si>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</si>
  <si>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</si>
  <si>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</si>
  <si>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</si>
  <si>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</si>
  <si>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</si>
  <si>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</si>
  <si>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</si>
  <si>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</si>
  <si>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</si>
  <si>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</si>
  <si>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</si>
  <si>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</si>
  <si>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</si>
  <si>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</si>
  <si>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</si>
  <si>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</si>
  <si>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</si>
  <si>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</si>
  <si>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</si>
  <si>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</si>
  <si>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</si>
  <si>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</si>
  <si>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</si>
  <si>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</si>
  <si>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</si>
  <si>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</si>
  <si>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</si>
  <si>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</si>
  <si>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</si>
  <si>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</si>
  <si>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</si>
  <si>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</si>
  <si>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</si>
  <si>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</si>
  <si>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</si>
  <si>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</si>
  <si>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</si>
  <si>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</si>
  <si>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</si>
  <si>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</si>
  <si>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</si>
  <si>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</si>
  <si>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</si>
  <si>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</si>
  <si>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</si>
  <si>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</si>
  <si>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</si>
  <si>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</si>
  <si>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</si>
  <si>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</si>
  <si>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</si>
  <si>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</si>
  <si>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</si>
  <si>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</si>
  <si>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</si>
  <si>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</si>
  <si>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</si>
  <si>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</si>
  <si>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</si>
  <si>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</si>
  <si>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</si>
  <si>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</si>
  <si>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</si>
  <si>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</si>
  <si>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</si>
  <si>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</si>
  <si>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</si>
  <si>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</si>
  <si>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</si>
  <si>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</si>
  <si>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</si>
  <si>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</si>
  <si>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</si>
  <si>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</si>
  <si>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</si>
  <si>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</si>
  <si>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</si>
  <si>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</si>
  <si>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</si>
  <si>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</si>
  <si>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</si>
  <si>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</si>
  <si>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</si>
  <si>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</si>
  <si>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</si>
  <si>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</si>
  <si>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</si>
  <si>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</si>
  <si>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</si>
  <si>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</si>
  <si>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</si>
  <si>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</si>
  <si>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</si>
  <si>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</si>
  <si>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</si>
  <si>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</si>
  <si>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</si>
  <si>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</si>
  <si>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</si>
  <si>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</si>
  <si>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</si>
  <si>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</si>
  <si>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</si>
  <si>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</si>
  <si>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</si>
  <si>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</si>
  <si>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</si>
  <si>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</si>
  <si>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</si>
  <si>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</si>
  <si>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</si>
  <si>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</si>
  <si>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</si>
  <si>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</si>
  <si>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</si>
  <si>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</si>
  <si>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</si>
  <si>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</si>
  <si>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</si>
  <si>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</si>
  <si>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</si>
  <si>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</si>
  <si>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</si>
  <si>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</si>
  <si>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</si>
  <si>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</si>
  <si>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</si>
  <si>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</si>
  <si>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</si>
  <si>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</si>
  <si>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</si>
  <si>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</si>
  <si>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</si>
  <si>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</si>
  <si>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</si>
  <si>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</si>
  <si>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</si>
  <si>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</si>
  <si>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</si>
  <si>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</si>
  <si>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</si>
  <si>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</si>
  <si>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</si>
  <si>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</si>
  <si>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</si>
  <si>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</si>
  <si>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</si>
  <si>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</si>
  <si>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</si>
  <si>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</si>
  <si>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</si>
  <si>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</si>
  <si>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</si>
  <si>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</si>
  <si>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</si>
  <si>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</si>
  <si>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</si>
  <si>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</si>
  <si>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</si>
  <si>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</si>
  <si>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</si>
  <si>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</si>
  <si>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</si>
  <si>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</si>
  <si>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</si>
  <si>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</si>
  <si>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</si>
  <si>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</si>
  <si>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</si>
  <si>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</si>
  <si>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</si>
  <si>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</si>
  <si>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</si>
  <si>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</si>
  <si>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</si>
  <si>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</si>
  <si>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</si>
  <si>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</si>
  <si>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</si>
  <si>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</si>
  <si>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</si>
  <si>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</si>
  <si>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</si>
  <si>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</si>
  <si>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</si>
  <si>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</si>
  <si>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</si>
  <si>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</si>
  <si>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</si>
  <si>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</si>
  <si>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</si>
  <si>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</si>
  <si>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</si>
  <si>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</si>
  <si>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</si>
  <si>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</si>
  <si>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</si>
  <si>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</si>
  <si>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</si>
  <si>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</si>
  <si>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</si>
  <si>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</si>
  <si>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</si>
  <si>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</si>
  <si>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</si>
  <si>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</si>
  <si>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</si>
  <si>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</si>
  <si>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</si>
  <si>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</si>
  <si>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</si>
  <si>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</si>
  <si>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</si>
  <si>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</si>
  <si>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</si>
  <si>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</si>
  <si>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</si>
  <si>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</si>
  <si>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</si>
  <si>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</si>
  <si>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</si>
  <si>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</si>
  <si>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</si>
  <si>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</si>
  <si>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</si>
  <si>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</si>
  <si>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</si>
  <si>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</si>
  <si>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</si>
  <si>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</si>
  <si>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</si>
  <si>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</si>
  <si>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</si>
  <si>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</si>
  <si>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</si>
  <si>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</si>
  <si>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</si>
  <si>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</si>
  <si>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</si>
  <si>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</si>
  <si>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</si>
  <si>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</si>
  <si>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</si>
  <si>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</si>
  <si>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</si>
  <si>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</si>
  <si>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</si>
  <si>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</si>
  <si>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</si>
  <si>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</si>
  <si>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</si>
  <si>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</si>
  <si>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</si>
  <si>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</si>
  <si>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</si>
  <si>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</si>
  <si>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</si>
  <si>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</si>
  <si>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</si>
  <si>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</si>
  <si>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</si>
  <si>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</si>
  <si>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</si>
  <si>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</si>
  <si>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</si>
  <si>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</si>
  <si>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</si>
  <si>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</si>
  <si>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</si>
  <si>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</si>
  <si>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</si>
  <si>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</si>
  <si>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</si>
  <si>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</si>
  <si>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</si>
  <si>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</si>
  <si>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</si>
  <si>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</si>
  <si>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</si>
  <si>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</si>
  <si>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</si>
  <si>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</si>
  <si>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</si>
  <si>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</si>
  <si>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</si>
  <si>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</si>
  <si>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</si>
  <si>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</si>
  <si>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</si>
  <si>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</si>
  <si>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</si>
  <si>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</si>
  <si>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</si>
  <si>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</si>
  <si>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</si>
  <si>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</si>
  <si>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</si>
  <si>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</si>
  <si>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</si>
  <si>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</si>
  <si>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</si>
  <si>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</si>
  <si>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</si>
  <si>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</si>
  <si>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</si>
  <si>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</si>
  <si>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</si>
  <si>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</si>
  <si>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</si>
  <si>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</si>
  <si>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</si>
  <si>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</si>
  <si>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</si>
  <si>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</si>
  <si>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</si>
  <si>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</si>
  <si>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</si>
  <si>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</si>
  <si>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</si>
  <si>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</si>
  <si>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</si>
  <si>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</si>
  <si>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</si>
  <si>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</si>
  <si>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</si>
  <si>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</si>
  <si>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</si>
  <si>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</si>
  <si>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</si>
  <si>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</si>
  <si>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</si>
  <si>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</si>
  <si>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</si>
  <si>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</si>
  <si>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</si>
  <si>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</si>
  <si>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</si>
  <si>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</si>
  <si>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</si>
  <si>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</si>
  <si>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</si>
  <si>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</si>
  <si>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</si>
  <si>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</si>
  <si>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</si>
  <si>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</si>
  <si>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</si>
  <si>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</si>
  <si>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</si>
  <si>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</si>
  <si>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</si>
  <si>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</si>
  <si>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</si>
  <si>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</si>
  <si>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</si>
  <si>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</si>
  <si>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</si>
  <si>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</si>
  <si>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</si>
  <si>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</si>
  <si>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</si>
  <si>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</si>
  <si>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</si>
  <si>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</si>
  <si>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</si>
  <si>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</si>
  <si>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</si>
  <si>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</si>
  <si>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</si>
  <si>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</si>
  <si>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</si>
  <si>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</si>
  <si>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</si>
  <si>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</si>
  <si>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</si>
  <si>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</si>
  <si>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</si>
  <si>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</si>
  <si>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</si>
  <si>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</si>
  <si>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</si>
  <si>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</si>
  <si>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</si>
  <si>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</si>
  <si>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</si>
  <si>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</si>
  <si>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</si>
  <si>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</si>
  <si>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</si>
  <si>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</si>
  <si>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</si>
  <si>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</si>
  <si>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</si>
  <si>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</si>
  <si>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</si>
  <si>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</si>
  <si>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</si>
  <si>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</si>
  <si>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</si>
  <si>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</si>
  <si>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</si>
  <si>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</si>
  <si>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</si>
  <si>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</si>
  <si>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</si>
  <si>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</si>
  <si>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</si>
  <si>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</si>
  <si>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</si>
  <si>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</si>
  <si>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</si>
  <si>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</si>
  <si>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</si>
  <si>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</si>
  <si>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</si>
  <si>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</si>
  <si>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</si>
  <si>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</si>
  <si>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</si>
  <si>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</si>
  <si>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</si>
  <si>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</si>
  <si>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</si>
  <si>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</si>
  <si>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</si>
  <si>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</si>
  <si>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</si>
  <si>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</si>
  <si>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</si>
  <si>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</si>
  <si>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</si>
  <si>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</si>
  <si>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</si>
  <si>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</si>
  <si>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</si>
  <si>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</si>
  <si>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</si>
  <si>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</si>
  <si>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</si>
  <si>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</si>
  <si>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</si>
  <si>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</si>
  <si>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</si>
  <si>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</si>
  <si>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</si>
  <si>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</si>
  <si>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</si>
  <si>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</si>
  <si>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</si>
  <si>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</si>
  <si>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</si>
  <si>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</si>
  <si>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</si>
  <si>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</si>
  <si>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</si>
  <si>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</si>
  <si>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</si>
  <si>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</si>
  <si>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</si>
  <si>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</si>
  <si>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</si>
  <si>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</si>
  <si>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</si>
  <si>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</si>
  <si>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</si>
  <si>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</si>
  <si>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</si>
  <si>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</si>
  <si>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</si>
  <si>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</si>
  <si>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</si>
  <si>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</si>
  <si>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</si>
  <si>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</si>
  <si>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</si>
  <si>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</si>
  <si>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</si>
  <si>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</si>
  <si>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</si>
  <si>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</si>
  <si>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</si>
  <si>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</si>
  <si>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</si>
  <si>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</si>
  <si>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</si>
  <si>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</si>
  <si>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</si>
  <si>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</si>
  <si>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</si>
  <si>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</si>
  <si>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</si>
  <si>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</si>
  <si>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</si>
  <si>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</si>
  <si>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</si>
  <si>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</si>
  <si>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</si>
  <si>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</si>
  <si>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</si>
  <si>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</si>
  <si>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</si>
  <si>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</si>
  <si>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</si>
  <si>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</si>
  <si>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</si>
  <si>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</si>
  <si>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</si>
  <si>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</si>
  <si>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</si>
  <si>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</si>
  <si>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</si>
  <si>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</si>
  <si>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</si>
  <si>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</si>
  <si>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</si>
  <si>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</si>
  <si>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</si>
  <si>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</si>
  <si>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</si>
  <si>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</si>
  <si>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</si>
  <si>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</si>
  <si>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</si>
  <si>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</si>
  <si>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</si>
  <si>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</si>
  <si>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</si>
  <si>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</si>
  <si>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</si>
  <si>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</si>
  <si>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</si>
  <si>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</si>
  <si>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</si>
  <si>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</si>
  <si>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</si>
  <si>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</si>
  <si>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</si>
  <si>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</si>
  <si>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</si>
  <si>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</si>
  <si>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</si>
  <si>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</si>
  <si>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</si>
  <si>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</si>
  <si>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</si>
  <si>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</si>
  <si>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</si>
  <si>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</si>
  <si>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</si>
  <si>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</si>
  <si>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</si>
  <si>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</si>
  <si>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</si>
  <si>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</si>
  <si>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</si>
  <si>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</si>
  <si>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</si>
  <si>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</si>
  <si>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</si>
  <si>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</si>
  <si>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</si>
  <si>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</si>
  <si>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</si>
  <si>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</si>
  <si>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</si>
  <si>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</si>
  <si>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</si>
  <si>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</si>
  <si>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</si>
  <si>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</si>
  <si>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</si>
  <si>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</si>
  <si>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</si>
  <si>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</si>
  <si>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</si>
  <si>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</si>
  <si>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</si>
  <si>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</si>
  <si>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</si>
  <si>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</si>
  <si>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</si>
  <si>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</si>
  <si>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</si>
  <si>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</si>
  <si>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</si>
  <si>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</si>
  <si>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</si>
  <si>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</si>
  <si>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</si>
  <si>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</si>
  <si>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</si>
  <si>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</si>
  <si>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</si>
  <si>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</si>
  <si>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</si>
  <si>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</si>
  <si>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</si>
  <si>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</si>
  <si>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</si>
  <si>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</si>
  <si>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</si>
  <si>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</si>
  <si>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</si>
  <si>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</si>
  <si>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</si>
  <si>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</si>
  <si>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</si>
  <si>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</si>
  <si>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</si>
  <si>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</si>
  <si>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</si>
  <si>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</si>
  <si>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</si>
  <si>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</si>
  <si>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</si>
  <si>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</si>
  <si>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</si>
  <si>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</si>
  <si>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</si>
  <si>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</si>
  <si>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</si>
  <si>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</si>
  <si>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</si>
  <si>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</si>
  <si>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</si>
  <si>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</si>
  <si>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</si>
  <si>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</si>
  <si>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</si>
  <si>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</si>
  <si>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</si>
  <si>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</si>
  <si>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</si>
  <si>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</si>
  <si>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</si>
  <si>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</si>
  <si>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</si>
  <si>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</si>
  <si>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</si>
  <si>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</si>
  <si>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</si>
  <si>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</si>
  <si>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</si>
  <si>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</si>
  <si>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</si>
  <si>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</si>
  <si>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</si>
  <si>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</si>
  <si>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</si>
  <si>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</si>
  <si>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</si>
  <si>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</si>
  <si>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</si>
  <si>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</si>
  <si>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</si>
  <si>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</si>
  <si>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</si>
  <si>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</si>
  <si>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</si>
  <si>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</si>
  <si>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</si>
  <si>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</si>
  <si>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</si>
  <si>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</si>
  <si>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</si>
  <si>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</si>
  <si>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</si>
  <si>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</si>
  <si>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</si>
  <si>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</si>
  <si>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</si>
  <si>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</si>
  <si>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</si>
  <si>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</si>
  <si>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</si>
  <si>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</si>
  <si>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</si>
  <si>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</si>
  <si>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</si>
  <si>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</si>
  <si>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</si>
  <si>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</si>
  <si>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</si>
  <si>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</si>
  <si>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</si>
  <si>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</si>
  <si>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</si>
  <si>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</si>
  <si>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</si>
  <si>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</si>
  <si>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</si>
  <si>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</si>
  <si>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</si>
  <si>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</si>
  <si>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</si>
  <si>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</si>
  <si>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</si>
  <si>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</si>
  <si>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</si>
  <si>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</si>
  <si>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</si>
  <si>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</si>
  <si>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</si>
  <si>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</si>
  <si>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</si>
  <si>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</si>
  <si>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</si>
  <si>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</si>
  <si>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</si>
  <si>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</si>
  <si>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</si>
  <si>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</si>
  <si>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</si>
  <si>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</si>
  <si>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</si>
  <si>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</si>
  <si>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</si>
  <si>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</si>
  <si>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</si>
  <si>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</si>
  <si>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</si>
  <si>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</si>
  <si>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</si>
  <si>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</si>
  <si>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</si>
  <si>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</si>
  <si>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</si>
  <si>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</si>
  <si>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</si>
  <si>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</si>
  <si>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</si>
  <si>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</si>
  <si>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</si>
  <si>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</si>
  <si>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</si>
  <si>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</si>
  <si>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</si>
  <si>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</si>
  <si>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</si>
  <si>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</si>
  <si>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</si>
  <si>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</si>
  <si>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</si>
  <si>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</si>
  <si>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</si>
  <si>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</si>
  <si>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</si>
  <si>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</si>
  <si>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</si>
  <si>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</si>
  <si>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</si>
  <si>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</si>
  <si>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</si>
  <si>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</si>
  <si>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</si>
  <si>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</si>
  <si>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</si>
  <si>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</si>
  <si>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</si>
  <si>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</si>
  <si>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</si>
  <si>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</si>
  <si>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</si>
  <si>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</si>
  <si>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</si>
  <si>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</si>
  <si>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</si>
  <si>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</si>
  <si>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</si>
  <si>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</si>
  <si>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</si>
  <si>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</si>
  <si>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</si>
  <si>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</si>
  <si>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</si>
  <si>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</si>
  <si>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</si>
  <si>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</si>
  <si>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</si>
  <si>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</si>
  <si>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</si>
  <si>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</si>
  <si>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</si>
  <si>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</si>
  <si>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</si>
  <si>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</si>
  <si>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</si>
  <si>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</si>
  <si>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</si>
  <si>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</si>
  <si>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</si>
  <si>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</si>
  <si>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</si>
  <si>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</si>
  <si>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</si>
  <si>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</si>
  <si>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</si>
  <si>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</si>
  <si>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</si>
  <si>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</si>
  <si>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</si>
  <si>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</si>
  <si>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</si>
  <si>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</si>
  <si>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</si>
  <si>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</si>
  <si>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</si>
  <si>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</si>
  <si>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</si>
  <si>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</si>
  <si>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</si>
  <si>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</si>
  <si>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</si>
  <si>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</si>
  <si>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</si>
  <si>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</si>
  <si>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</si>
  <si>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</si>
  <si>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</si>
  <si>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</si>
  <si>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</si>
  <si>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</si>
  <si>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</si>
  <si>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</si>
  <si>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</si>
  <si>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</si>
  <si>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</si>
  <si>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</si>
  <si>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</si>
  <si>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</si>
  <si>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</si>
  <si>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</si>
  <si>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</si>
  <si>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</si>
  <si>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</si>
  <si>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</si>
  <si>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</si>
  <si>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</si>
  <si>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</si>
  <si>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</si>
  <si>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</si>
  <si>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</si>
  <si>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</si>
  <si>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</si>
  <si>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</si>
  <si>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</si>
  <si>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</si>
  <si>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</si>
  <si>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</si>
  <si>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</si>
  <si>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</si>
  <si>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</si>
  <si>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</si>
  <si>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</si>
  <si>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</si>
  <si>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</si>
  <si>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</si>
  <si>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</si>
  <si>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</si>
  <si>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</si>
  <si>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</si>
  <si>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</si>
  <si>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</si>
  <si>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</si>
  <si>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</si>
  <si>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</si>
  <si>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</si>
  <si>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</si>
  <si>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</si>
  <si>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</si>
  <si>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</si>
  <si>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</si>
  <si>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</si>
  <si>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</si>
  <si>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</si>
  <si>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</si>
  <si>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</si>
  <si>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</si>
  <si>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</si>
  <si>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</si>
  <si>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</si>
  <si>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</si>
  <si>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</si>
  <si>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</si>
  <si>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</si>
  <si>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</si>
  <si>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</si>
  <si>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</si>
  <si>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</si>
  <si>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</si>
  <si>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</si>
  <si>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</si>
  <si>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</si>
  <si>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</si>
  <si>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</si>
  <si>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</si>
  <si>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</si>
  <si>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</si>
  <si>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</si>
  <si>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</si>
  <si>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</si>
  <si>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</si>
  <si>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</si>
  <si>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</si>
  <si>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</si>
  <si>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</si>
  <si>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</si>
  <si>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</si>
  <si>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</si>
  <si>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</si>
  <si>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</si>
  <si>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</si>
  <si>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</si>
  <si>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</si>
  <si>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</si>
  <si>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</si>
  <si>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</si>
  <si>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</si>
  <si>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</si>
  <si>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</si>
  <si>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</si>
  <si>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</si>
  <si>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</si>
  <si>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</si>
  <si>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</si>
  <si>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</si>
  <si>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</si>
  <si>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</si>
  <si>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</si>
  <si>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</si>
  <si>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</si>
  <si>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</si>
  <si>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</si>
  <si>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</si>
  <si>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</si>
  <si>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</si>
  <si>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</si>
  <si>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</si>
  <si>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</si>
  <si>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</si>
  <si>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</si>
  <si>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</si>
  <si>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</si>
  <si>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</si>
  <si>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</si>
  <si>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</si>
  <si>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</si>
  <si>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</si>
  <si>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</si>
  <si>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</si>
  <si>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</si>
  <si>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</si>
  <si>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</si>
  <si>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</si>
  <si>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</si>
  <si>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</si>
  <si>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</si>
  <si>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</si>
  <si>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</si>
  <si>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</si>
  <si>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</si>
  <si>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</si>
  <si>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</si>
  <si>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</si>
  <si>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</si>
  <si>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</si>
  <si>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</si>
  <si>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</si>
  <si>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</si>
  <si>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</si>
  <si>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</si>
  <si>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</si>
  <si>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</si>
  <si>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</si>
  <si>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</si>
  <si>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</si>
  <si>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</si>
  <si>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</si>
  <si>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</si>
  <si>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</si>
  <si>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</si>
  <si>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</si>
  <si>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</si>
  <si>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</si>
  <si>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</si>
  <si>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</si>
  <si>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</si>
  <si>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</si>
  <si>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</si>
  <si>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</si>
  <si>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</si>
  <si>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</si>
  <si>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</si>
  <si>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</si>
  <si>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</si>
  <si>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</si>
  <si>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</si>
  <si>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</si>
  <si>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</si>
  <si>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</si>
  <si>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</si>
  <si>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</si>
  <si>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</si>
  <si>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</si>
  <si>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</si>
  <si>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</si>
  <si>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</si>
  <si>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</si>
  <si>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</si>
  <si>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</si>
  <si>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</si>
  <si>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</si>
  <si>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</si>
  <si>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</si>
  <si>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</si>
  <si>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</si>
  <si>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</si>
  <si>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</si>
  <si>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</si>
  <si>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</si>
  <si>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</si>
  <si>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</si>
  <si>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</si>
  <si>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</si>
  <si>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</si>
  <si>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</si>
  <si>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</si>
  <si>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</si>
  <si>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</si>
  <si>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</si>
  <si>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</si>
  <si>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</si>
  <si>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</si>
  <si>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</si>
  <si>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</si>
  <si>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</si>
  <si>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</si>
  <si>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</si>
  <si>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</si>
  <si>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</si>
  <si>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</si>
  <si>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</si>
  <si>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</si>
  <si>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</si>
  <si>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</si>
  <si>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</si>
  <si>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</si>
  <si>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</si>
  <si>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</si>
  <si>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</si>
  <si>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</si>
  <si>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</si>
  <si>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</si>
  <si>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</si>
  <si>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</si>
  <si>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</si>
  <si>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</si>
  <si>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</si>
  <si>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</si>
  <si>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</si>
  <si>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</si>
  <si>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</si>
  <si>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</si>
  <si>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</si>
  <si>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</si>
  <si>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</si>
  <si>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</si>
  <si>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</si>
  <si>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</si>
  <si>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</si>
  <si>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</si>
  <si>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</si>
  <si>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</si>
  <si>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</si>
  <si>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</si>
  <si>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</si>
  <si>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</si>
  <si>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</si>
  <si>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</si>
  <si>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</si>
  <si>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</si>
  <si>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</si>
  <si>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</si>
  <si>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</si>
  <si>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</si>
  <si>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</si>
  <si>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</si>
  <si>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</si>
  <si>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</si>
  <si>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</si>
  <si>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</si>
  <si>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</si>
  <si>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</si>
  <si>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</si>
  <si>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</si>
  <si>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</si>
  <si>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</si>
  <si>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</si>
  <si>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</si>
  <si>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</si>
  <si>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</si>
  <si>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</si>
  <si>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</si>
  <si>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</si>
  <si>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</si>
  <si>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</si>
  <si>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</si>
  <si>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</si>
  <si>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</si>
  <si>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</si>
  <si>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</si>
  <si>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</si>
  <si>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</si>
  <si>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</si>
  <si>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</si>
  <si>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</si>
  <si>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</si>
  <si>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</si>
  <si>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</si>
  <si>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</si>
  <si>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</si>
  <si>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</si>
  <si>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</si>
  <si>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</si>
  <si>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</si>
  <si>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</si>
  <si>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</si>
  <si>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</si>
  <si>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</si>
  <si>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</si>
  <si>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</si>
  <si>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</si>
  <si>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</si>
  <si>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</si>
  <si>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</si>
  <si>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</si>
  <si>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</si>
  <si>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</si>
  <si>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</si>
  <si>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</si>
  <si>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</si>
  <si>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</si>
  <si>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</si>
  <si>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</si>
  <si>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</si>
  <si>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</si>
  <si>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</si>
  <si>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</si>
  <si>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</si>
  <si>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</si>
  <si>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</si>
  <si>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</si>
  <si>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</si>
  <si>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</si>
  <si>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</si>
  <si>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</si>
  <si>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</si>
  <si>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</si>
  <si>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</si>
  <si>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</si>
  <si>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</si>
  <si>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</si>
  <si>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</si>
  <si>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</si>
  <si>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</si>
  <si>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</si>
  <si>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</si>
  <si>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</si>
  <si>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</si>
  <si>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</si>
  <si>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</si>
  <si>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</si>
  <si>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</si>
  <si>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</si>
  <si>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</si>
  <si>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</si>
  <si>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</si>
  <si>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</si>
  <si>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</si>
  <si>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</si>
  <si>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</si>
  <si>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</si>
  <si>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</si>
  <si>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</si>
  <si>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</si>
  <si>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</si>
  <si>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</si>
  <si>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</si>
  <si>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</si>
  <si>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</si>
  <si>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</si>
  <si>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</si>
  <si>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</si>
  <si>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</si>
  <si>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</si>
  <si>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</si>
  <si>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</si>
  <si>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</si>
  <si>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</si>
  <si>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</si>
  <si>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</si>
  <si>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</si>
  <si>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</si>
  <si>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</si>
  <si>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</si>
  <si>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</si>
  <si>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</si>
  <si>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</si>
  <si>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</si>
  <si>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</si>
  <si>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</si>
  <si>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</si>
  <si>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</si>
  <si>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</si>
  <si>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</si>
  <si>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</si>
  <si>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</si>
  <si>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</si>
  <si>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</si>
  <si>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</si>
  <si>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</si>
  <si>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</si>
  <si>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</si>
  <si>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</si>
  <si>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</si>
  <si>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</si>
  <si>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</si>
  <si>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</si>
  <si>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</si>
  <si>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</si>
  <si>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</si>
  <si>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</si>
  <si>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</si>
  <si>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</si>
  <si>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</si>
  <si>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</si>
  <si>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</si>
  <si>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</si>
  <si>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</si>
  <si>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</si>
  <si>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</si>
  <si>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</si>
  <si>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</si>
  <si>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</si>
  <si>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</si>
  <si>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</si>
  <si>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</si>
  <si>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</si>
  <si>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</si>
  <si>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</si>
  <si>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</si>
  <si>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</si>
  <si>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</si>
  <si>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</si>
  <si>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</si>
  <si>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</si>
  <si>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</si>
  <si>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</si>
  <si>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</si>
  <si>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</si>
  <si>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</si>
  <si>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</si>
  <si>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</si>
  <si>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</si>
  <si>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</si>
  <si>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</si>
  <si>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</si>
  <si>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</si>
  <si>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</si>
  <si>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</si>
  <si>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</si>
  <si>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</si>
  <si>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</si>
  <si>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</si>
  <si>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</si>
  <si>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</si>
  <si>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</si>
  <si>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</si>
  <si>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</si>
  <si>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</si>
  <si>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</si>
  <si>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</si>
  <si>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</si>
  <si>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</si>
  <si>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</si>
  <si>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</si>
  <si>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</si>
  <si>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</si>
  <si>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</si>
  <si>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</si>
  <si>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</si>
  <si>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</si>
  <si>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</si>
  <si>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</si>
  <si>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</si>
  <si>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</si>
  <si>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</si>
  <si>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</si>
  <si>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</si>
  <si>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</si>
  <si>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</si>
  <si>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</si>
  <si>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</si>
  <si>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</si>
  <si>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</si>
  <si>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</si>
  <si>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</si>
  <si>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</si>
  <si>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</si>
  <si>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</si>
  <si>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</si>
  <si>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</si>
  <si>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</si>
  <si>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</si>
  <si>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</si>
  <si>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</si>
  <si>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</si>
  <si>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</si>
  <si>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</si>
  <si>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</si>
  <si>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</si>
  <si>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</si>
  <si>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</si>
  <si>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</si>
  <si>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</si>
  <si>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</si>
  <si>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</si>
  <si>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</si>
  <si>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</si>
  <si>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</si>
  <si>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</si>
  <si>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</si>
  <si>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</si>
  <si>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</si>
  <si>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</si>
  <si>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</si>
  <si>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</si>
  <si>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</si>
  <si>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</si>
  <si>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</si>
  <si>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</si>
  <si>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</si>
  <si>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</si>
  <si>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</si>
  <si>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</si>
  <si>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</si>
  <si>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</si>
  <si>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</si>
  <si>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</si>
  <si>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</si>
  <si>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</si>
  <si>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</si>
  <si>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</si>
  <si>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</si>
  <si>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</si>
  <si>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</si>
  <si>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</si>
  <si>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</si>
  <si>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</si>
  <si>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</si>
  <si>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</si>
  <si>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</si>
  <si>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</si>
  <si>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</si>
  <si>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</si>
  <si>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</si>
  <si>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</si>
  <si>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</si>
  <si>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</si>
  <si>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</si>
  <si>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</si>
  <si>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</si>
  <si>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</si>
  <si>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</si>
  <si>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</si>
  <si>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</si>
  <si>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</si>
  <si>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</si>
  <si>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</si>
  <si>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</si>
  <si>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</si>
  <si>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</si>
  <si>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</si>
  <si>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</si>
  <si>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</si>
  <si>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</si>
  <si>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</si>
  <si>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</si>
  <si>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</si>
  <si>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</si>
  <si>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</si>
  <si>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</si>
  <si>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</si>
  <si>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</si>
  <si>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</si>
  <si>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</si>
  <si>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</si>
  <si>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</si>
  <si>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</si>
  <si>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</si>
  <si>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</si>
  <si>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</si>
  <si>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</si>
  <si>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</si>
  <si>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</si>
  <si>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</si>
  <si>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</si>
  <si>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</si>
  <si>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</si>
  <si>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</si>
  <si>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</si>
  <si>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</si>
  <si>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</si>
  <si>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</si>
  <si>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</si>
  <si>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</si>
  <si>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</si>
  <si>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</si>
  <si>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</si>
  <si>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</si>
  <si>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</si>
  <si>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</si>
  <si>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</si>
  <si>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</si>
  <si>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</si>
  <si>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</si>
  <si>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</si>
  <si>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</si>
  <si>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</si>
  <si>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</si>
  <si>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</si>
  <si>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</si>
  <si>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</si>
  <si>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</si>
  <si>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</si>
  <si>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</si>
  <si>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</si>
  <si>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</si>
  <si>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</si>
  <si>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</si>
  <si>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</si>
  <si>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</si>
  <si>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</si>
  <si>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</si>
  <si>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</si>
  <si>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</si>
  <si>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</si>
  <si>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</si>
  <si>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</si>
  <si>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</si>
  <si>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</si>
  <si>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</si>
  <si>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</si>
  <si>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</si>
  <si>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</si>
  <si>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</si>
  <si>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</si>
  <si>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</si>
  <si>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</si>
  <si>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</si>
  <si>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</si>
  <si>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</si>
  <si>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</si>
  <si>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</si>
  <si>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</si>
  <si>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</si>
  <si>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</si>
  <si>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</si>
  <si>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</si>
  <si>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</si>
  <si>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</si>
  <si>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</si>
  <si>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</si>
  <si>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</si>
  <si>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</si>
  <si>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</si>
  <si>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</si>
  <si>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</si>
  <si>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</si>
  <si>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</si>
  <si>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</si>
  <si>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</si>
  <si>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</si>
  <si>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</si>
  <si>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</si>
  <si>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</si>
  <si>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</si>
  <si>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</si>
  <si>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</si>
  <si>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</si>
  <si>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</si>
  <si>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</si>
  <si>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</si>
  <si>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</si>
  <si>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</si>
  <si>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</si>
  <si>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</si>
  <si>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</si>
  <si>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</si>
  <si>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</si>
  <si>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</si>
  <si>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</si>
  <si>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</si>
  <si>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</si>
  <si>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</si>
  <si>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</si>
  <si>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</si>
  <si>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</si>
  <si>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</si>
  <si>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</si>
  <si>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</si>
  <si>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</si>
  <si>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</si>
  <si>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</si>
  <si>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</si>
  <si>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</si>
  <si>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</si>
  <si>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</si>
  <si>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</si>
  <si>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</si>
  <si>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</si>
  <si>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</si>
  <si>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</si>
  <si>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</si>
  <si>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</si>
  <si>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</si>
  <si>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</si>
  <si>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</si>
  <si>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</si>
  <si>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</si>
  <si>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</si>
  <si>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</si>
  <si>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</si>
  <si>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</si>
  <si>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</si>
  <si>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</si>
  <si>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</si>
  <si>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</si>
  <si>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</si>
  <si>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</si>
  <si>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</si>
  <si>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</si>
  <si>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</si>
  <si>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</si>
  <si>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</si>
  <si>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</si>
  <si>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</si>
  <si>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</si>
  <si>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</si>
  <si>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</si>
  <si>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</si>
  <si>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</si>
  <si>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</si>
  <si>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</si>
  <si>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</si>
  <si>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</si>
  <si>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</si>
  <si>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</si>
  <si>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</si>
  <si>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</si>
  <si>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</si>
  <si>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</si>
  <si>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</si>
  <si>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</si>
  <si>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</si>
  <si>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</si>
  <si>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</si>
  <si>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</si>
  <si>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</si>
  <si>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</si>
  <si>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</si>
  <si>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</si>
  <si>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</si>
  <si>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</si>
  <si>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</si>
  <si>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</si>
  <si>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</si>
  <si>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</si>
  <si>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</si>
  <si>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</si>
  <si>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</si>
  <si>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</si>
  <si>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</si>
  <si>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</si>
  <si>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</si>
  <si>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</si>
  <si>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</si>
  <si>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</si>
  <si>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</si>
  <si>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</si>
  <si>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</si>
  <si>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</si>
  <si>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</si>
  <si>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</si>
  <si>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</si>
  <si>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</si>
  <si>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</si>
  <si>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</si>
  <si>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</si>
  <si>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</si>
  <si>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</si>
  <si>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</si>
  <si>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</si>
  <si>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</si>
  <si>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</si>
  <si>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</si>
  <si>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</si>
  <si>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</si>
  <si>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</si>
  <si>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</si>
  <si>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</si>
  <si>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</si>
  <si>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</si>
  <si>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</si>
  <si>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</si>
  <si>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</si>
  <si>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</si>
  <si>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</si>
  <si>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</si>
  <si>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</si>
  <si>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</si>
  <si>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</si>
  <si>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</si>
  <si>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</si>
  <si>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</si>
  <si>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</si>
  <si>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</si>
  <si>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</si>
  <si>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</si>
  <si>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</si>
  <si>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</si>
  <si>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</si>
  <si>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</si>
  <si>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</si>
  <si>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</si>
  <si>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</si>
  <si>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</si>
  <si>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</si>
  <si>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</si>
  <si>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</si>
  <si>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</si>
  <si>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</si>
  <si>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</si>
  <si>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</si>
  <si>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</si>
  <si>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</si>
  <si>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</si>
  <si>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</si>
  <si>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</si>
  <si>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</si>
  <si>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</si>
  <si>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</si>
  <si>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</si>
  <si>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</si>
  <si>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</si>
  <si>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</si>
  <si>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</si>
  <si>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</si>
  <si>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</si>
  <si>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</si>
  <si>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</si>
  <si>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</si>
  <si>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</si>
  <si>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</si>
  <si>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</si>
  <si>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</si>
  <si>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</si>
  <si>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</si>
  <si>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</si>
  <si>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</si>
  <si>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</si>
  <si>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</si>
  <si>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</si>
  <si>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</si>
  <si>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</si>
  <si>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</si>
  <si>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</si>
  <si>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</si>
  <si>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</si>
  <si>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</si>
  <si>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</si>
  <si>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</si>
  <si>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</si>
  <si>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</si>
  <si>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</si>
  <si>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</si>
  <si>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</si>
  <si>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</si>
  <si>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</si>
  <si>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</si>
  <si>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</si>
  <si>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</si>
  <si>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</si>
  <si>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</si>
  <si>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</si>
  <si>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</si>
  <si>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</si>
  <si>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</si>
  <si>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</si>
  <si>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</si>
  <si>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</si>
  <si>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</si>
  <si>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</si>
  <si>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</si>
  <si>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</si>
  <si>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</si>
  <si>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</si>
  <si>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</si>
  <si>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</si>
  <si>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</si>
  <si>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</si>
  <si>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</si>
  <si>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</si>
  <si>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</si>
  <si>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</si>
  <si>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</si>
  <si>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</si>
  <si>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</si>
  <si>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</si>
  <si>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</si>
  <si>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</si>
  <si>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</si>
  <si>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</si>
  <si>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</si>
  <si>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</si>
  <si>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</si>
  <si>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</si>
  <si>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</si>
  <si>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</si>
  <si>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</si>
  <si>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</si>
  <si>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</si>
  <si>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</si>
  <si>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</si>
  <si>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</si>
  <si>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</si>
  <si>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</si>
  <si>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</si>
  <si>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</si>
  <si>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</si>
  <si>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</si>
  <si>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</si>
  <si>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</si>
  <si>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</si>
  <si>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</si>
  <si>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</si>
  <si>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</si>
  <si>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</si>
  <si>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</si>
  <si>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</si>
  <si>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</si>
  <si>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</si>
  <si>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</si>
  <si>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</si>
  <si>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</si>
  <si>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</si>
  <si>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</si>
  <si>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</si>
  <si>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</si>
  <si>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</si>
  <si>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</si>
  <si>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</si>
  <si>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</si>
  <si>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</si>
  <si>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</si>
  <si>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</si>
  <si>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</si>
  <si>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</si>
  <si>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</si>
  <si>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</si>
  <si>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</si>
  <si>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</si>
  <si>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</si>
  <si>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</si>
  <si>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</si>
  <si>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</si>
  <si>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</si>
  <si>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</si>
  <si>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</si>
  <si>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</si>
  <si>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</si>
  <si>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</si>
  <si>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</si>
  <si>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</si>
  <si>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</si>
  <si>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</si>
  <si>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</si>
  <si>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</si>
  <si>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</si>
  <si>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</si>
  <si>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</si>
  <si>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</si>
  <si>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</si>
  <si>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</si>
  <si>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</si>
  <si>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</si>
  <si>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</si>
  <si>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</si>
  <si>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</si>
  <si>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</si>
  <si>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</si>
  <si>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</si>
  <si>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</si>
  <si>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</si>
  <si>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</si>
  <si>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</si>
  <si>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</si>
  <si>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</si>
  <si>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</si>
  <si>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</si>
  <si>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</si>
  <si>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</si>
  <si>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</si>
  <si>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</si>
  <si>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</si>
  <si>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</si>
  <si>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</si>
  <si>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</si>
  <si>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</si>
  <si>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</si>
  <si>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</si>
  <si>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</si>
  <si>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</si>
  <si>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</si>
  <si>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</si>
  <si>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</si>
  <si>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</si>
  <si>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</si>
  <si>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</si>
  <si>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</si>
  <si>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</si>
  <si>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</si>
  <si>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</si>
  <si>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</si>
  <si>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</si>
  <si>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</si>
  <si>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</si>
  <si>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</si>
  <si>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</si>
  <si>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</si>
  <si>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</si>
  <si>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</si>
  <si>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</si>
  <si>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</si>
  <si>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</si>
  <si>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</si>
  <si>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</si>
  <si>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</si>
  <si>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</si>
  <si>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</si>
  <si>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</si>
  <si>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</si>
  <si>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</si>
  <si>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</si>
  <si>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</si>
  <si>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</si>
  <si>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</si>
  <si>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</si>
  <si>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</si>
  <si>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</si>
  <si>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</si>
  <si>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</si>
  <si>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</si>
  <si>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</si>
  <si>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</si>
  <si>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</si>
  <si>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</si>
  <si>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</si>
  <si>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</si>
  <si>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</si>
  <si>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</si>
  <si>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</si>
  <si>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</si>
  <si>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</si>
  <si>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</si>
  <si>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</si>
  <si>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</si>
  <si>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</si>
  <si>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</si>
  <si>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</si>
  <si>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</si>
  <si>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</si>
  <si>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</si>
  <si>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</si>
  <si>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</si>
  <si>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</si>
  <si>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</si>
  <si>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</si>
  <si>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</si>
  <si>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</si>
  <si>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</si>
  <si>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</si>
  <si>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</si>
  <si>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</si>
  <si>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</si>
  <si>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</si>
  <si>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</si>
  <si>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</si>
  <si>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</si>
  <si>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</si>
  <si>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</si>
  <si>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</si>
  <si>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</si>
  <si>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</si>
  <si>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</si>
  <si>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</si>
  <si>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</si>
  <si>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</si>
  <si>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</si>
  <si>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</si>
  <si>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</si>
  <si>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</si>
  <si>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</si>
  <si>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</si>
  <si>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</si>
  <si>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</si>
  <si>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</si>
  <si>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</si>
  <si>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</si>
  <si>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</si>
  <si>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</si>
  <si>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</si>
  <si>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</si>
  <si>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</si>
  <si>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</si>
  <si>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</si>
  <si>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</si>
  <si>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</si>
  <si>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</si>
  <si>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</si>
  <si>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</si>
  <si>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</si>
  <si>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</si>
  <si>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</si>
  <si>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</si>
  <si>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</si>
  <si>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</si>
  <si>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</si>
  <si>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</si>
  <si>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</si>
  <si>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</si>
  <si>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</si>
  <si>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</si>
  <si>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</si>
  <si>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</si>
  <si>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</si>
  <si>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</si>
  <si>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</si>
  <si>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</si>
  <si>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</si>
  <si>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</si>
  <si>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</si>
  <si>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</si>
  <si>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</si>
  <si>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</si>
  <si>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</si>
  <si>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</si>
  <si>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</si>
  <si>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</si>
  <si>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</si>
  <si>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</si>
  <si>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</si>
  <si>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</si>
  <si>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</si>
  <si>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</si>
  <si>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</si>
  <si>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</si>
  <si>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</si>
  <si>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</si>
  <si>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</si>
  <si>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</si>
  <si>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</si>
  <si>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</si>
  <si>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</si>
  <si>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</si>
  <si>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</si>
  <si>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</si>
  <si>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</si>
  <si>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</si>
  <si>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</si>
  <si>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</si>
  <si>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</si>
  <si>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</si>
  <si>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</si>
  <si>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</si>
  <si>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</si>
  <si>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</si>
  <si>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</si>
  <si>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</si>
  <si>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</si>
  <si>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</si>
  <si>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</si>
  <si>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</si>
  <si>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</si>
  <si>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</si>
  <si>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</si>
  <si>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</si>
  <si>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</si>
  <si>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</si>
  <si>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</si>
  <si>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</si>
  <si>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</si>
  <si>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</si>
  <si>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</si>
  <si>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</si>
  <si>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</si>
  <si>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</si>
  <si>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</si>
  <si>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</si>
  <si>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</si>
  <si>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</si>
  <si>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</si>
  <si>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</si>
  <si>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</si>
  <si>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</si>
  <si>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</si>
  <si>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</si>
  <si>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</si>
  <si>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</si>
  <si>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</si>
  <si>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</si>
  <si>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</si>
  <si>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</si>
  <si>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</si>
  <si>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</si>
  <si>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</si>
  <si>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</si>
  <si>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</si>
  <si>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</si>
  <si>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</si>
  <si>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</si>
  <si>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</si>
  <si>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</si>
  <si>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</si>
  <si>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</si>
  <si>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</si>
  <si>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</si>
  <si>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</si>
  <si>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</si>
  <si>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</si>
  <si>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</si>
  <si>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</si>
  <si>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</si>
  <si>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</si>
  <si>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</si>
  <si>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</si>
  <si>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</si>
  <si>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</si>
  <si>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</si>
  <si>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</si>
  <si>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</si>
  <si>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</si>
  <si>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</si>
  <si>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</si>
  <si>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</si>
  <si>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</si>
  <si>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</si>
  <si>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</si>
  <si>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</si>
  <si>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</si>
  <si>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</si>
  <si>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</si>
  <si>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</si>
  <si>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</si>
  <si>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</si>
  <si>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</si>
  <si>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</si>
  <si>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</si>
  <si>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</si>
  <si>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</si>
  <si>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</si>
  <si>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</si>
  <si>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</si>
  <si>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</si>
  <si>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</si>
  <si>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</si>
  <si>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</si>
  <si>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</si>
  <si>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</si>
  <si>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</si>
  <si>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</si>
  <si>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</si>
  <si>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</si>
  <si>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</si>
  <si>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</si>
  <si>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</si>
  <si>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</si>
  <si>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</si>
  <si>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</si>
  <si>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</si>
  <si>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</si>
  <si>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</si>
  <si>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</si>
  <si>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</si>
  <si>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</si>
  <si>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</si>
  <si>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</si>
  <si>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</si>
  <si>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</si>
  <si>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</si>
  <si>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</si>
  <si>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</si>
  <si>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</si>
  <si>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</si>
  <si>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</si>
  <si>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</si>
  <si>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</si>
  <si>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</si>
  <si>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</si>
  <si>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</si>
  <si>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</si>
  <si>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</si>
  <si>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</si>
  <si>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</si>
  <si>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</si>
  <si>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</si>
  <si>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</si>
  <si>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</si>
  <si>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</si>
  <si>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</si>
  <si>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</si>
  <si>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</si>
  <si>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</si>
  <si>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</si>
  <si>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</si>
  <si>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</si>
  <si>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</si>
  <si>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</si>
  <si>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</si>
  <si>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</si>
  <si>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</si>
  <si>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</si>
  <si>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</si>
  <si>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</si>
  <si>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</si>
  <si>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</si>
  <si>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</si>
  <si>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</si>
  <si>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</si>
  <si>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</si>
  <si>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</si>
  <si>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</si>
  <si>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</si>
  <si>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</si>
  <si>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</si>
  <si>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</si>
  <si>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</si>
  <si>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</si>
  <si>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</si>
  <si>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</si>
  <si>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</si>
  <si>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</si>
  <si>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</si>
  <si>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</si>
  <si>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</si>
  <si>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</si>
  <si>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</si>
  <si>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</si>
  <si>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</si>
  <si>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</si>
  <si>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</si>
  <si>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</si>
  <si>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</si>
  <si>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</si>
  <si>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</si>
  <si>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</si>
  <si>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</si>
  <si>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</si>
  <si>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</si>
  <si>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</si>
  <si>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</si>
  <si>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</si>
  <si>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</si>
  <si>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</si>
  <si>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</si>
  <si>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</si>
  <si>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</si>
  <si>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</si>
  <si>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</si>
  <si>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</si>
  <si>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</si>
  <si>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</si>
  <si>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</si>
  <si>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</si>
  <si>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</si>
  <si>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</si>
  <si>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</si>
  <si>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</si>
  <si>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</si>
  <si>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</si>
  <si>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</si>
  <si>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</si>
  <si>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</si>
  <si>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</si>
  <si>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</si>
  <si>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</si>
  <si>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</si>
  <si>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</si>
  <si>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</si>
  <si>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</si>
  <si>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</si>
  <si>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</si>
  <si>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</si>
  <si>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</si>
  <si>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</si>
  <si>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</si>
  <si>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</si>
  <si>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</si>
  <si>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</si>
  <si>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</si>
  <si>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</si>
  <si>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</si>
  <si>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</si>
  <si>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</si>
  <si>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</si>
  <si>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</si>
  <si>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</si>
  <si>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</si>
  <si>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</si>
  <si>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</si>
  <si>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</si>
  <si>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</si>
  <si>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</si>
  <si>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</si>
  <si>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</si>
  <si>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</si>
  <si>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</si>
  <si>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</si>
  <si>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</si>
  <si>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</si>
  <si>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</si>
  <si>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</si>
  <si>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</si>
  <si>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</si>
  <si>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</si>
  <si>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</si>
  <si>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</si>
  <si>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</si>
  <si>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</si>
  <si>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</si>
  <si>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</si>
  <si>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</si>
  <si>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</si>
  <si>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</si>
  <si>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</si>
  <si>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</si>
  <si>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</si>
  <si>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</si>
  <si>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</si>
  <si>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</si>
  <si>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</si>
  <si>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</si>
  <si>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</si>
  <si>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</si>
  <si>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</si>
  <si>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</si>
  <si>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</si>
  <si>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</si>
  <si>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</si>
  <si>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</si>
  <si>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</si>
  <si>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</si>
  <si>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</si>
  <si>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</si>
  <si>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</si>
  <si>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</si>
  <si>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</si>
  <si>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</si>
  <si>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</si>
  <si>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</si>
  <si>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</si>
  <si>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</si>
  <si>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</si>
  <si>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</si>
  <si>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</si>
  <si>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</si>
  <si>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</si>
  <si>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</si>
  <si>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</si>
  <si>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</si>
  <si>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</si>
  <si>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</si>
  <si>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</si>
  <si>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</si>
  <si>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</si>
  <si>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</si>
  <si>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</si>
  <si>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</si>
  <si>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</si>
  <si>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</si>
  <si>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</si>
  <si>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</si>
  <si>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</si>
  <si>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</si>
  <si>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</si>
  <si>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</si>
  <si>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</si>
  <si>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</si>
  <si>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</si>
  <si>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</si>
  <si>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</si>
  <si>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</si>
  <si>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</si>
  <si>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</si>
  <si>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</si>
  <si>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</si>
  <si>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</si>
  <si>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</si>
  <si>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</si>
  <si>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</si>
  <si>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</si>
  <si>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</si>
  <si>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</si>
  <si>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</si>
  <si>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</si>
  <si>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</si>
  <si>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</si>
  <si>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</si>
  <si>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</si>
  <si>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</si>
  <si>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</si>
  <si>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</si>
  <si>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</si>
  <si>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</si>
  <si>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</si>
  <si>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</si>
  <si>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</si>
  <si>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</si>
  <si>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</si>
  <si>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</si>
  <si>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</si>
  <si>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</si>
  <si>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</si>
  <si>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</si>
  <si>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</si>
  <si>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</si>
  <si>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</si>
  <si>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</si>
  <si>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</si>
  <si>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</si>
  <si>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</si>
  <si>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</si>
  <si>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</si>
  <si>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</si>
  <si>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</si>
  <si>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</si>
  <si>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</si>
  <si>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</si>
  <si>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</si>
  <si>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</si>
  <si>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</si>
  <si>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</si>
  <si>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</si>
  <si>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</si>
  <si>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</si>
  <si>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</si>
  <si>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</si>
  <si>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</si>
  <si>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</si>
  <si>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</si>
  <si>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</si>
  <si>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</si>
  <si>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</si>
  <si>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</si>
  <si>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</si>
  <si>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</si>
  <si>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</si>
  <si>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</si>
  <si>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</si>
  <si>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</si>
  <si>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</si>
  <si>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</si>
  <si>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</si>
  <si>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</si>
  <si>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</si>
  <si>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</si>
  <si>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</si>
  <si>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</si>
  <si>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</si>
  <si>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</si>
  <si>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</si>
  <si>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</si>
  <si>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</si>
  <si>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</si>
  <si>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</si>
  <si>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</si>
  <si>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</si>
  <si>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</si>
  <si>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</si>
  <si>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</si>
  <si>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</si>
  <si>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</si>
  <si>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</si>
  <si>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</si>
  <si>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</si>
  <si>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</si>
  <si>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</si>
  <si>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</si>
  <si>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</si>
  <si>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</si>
  <si>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</si>
  <si>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</si>
  <si>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</si>
  <si>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</si>
  <si>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</si>
  <si>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</si>
  <si>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</si>
  <si>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</si>
  <si>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</si>
  <si>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</si>
  <si>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</si>
  <si>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</si>
  <si>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</si>
  <si>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</si>
  <si>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</si>
  <si>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</si>
  <si>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</si>
  <si>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</si>
  <si>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</si>
  <si>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</si>
  <si>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</si>
  <si>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</si>
  <si>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</si>
  <si>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</si>
  <si>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</si>
  <si>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</si>
  <si>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</si>
  <si>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</si>
  <si>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</si>
  <si>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</si>
  <si>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</si>
  <si>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</si>
  <si>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</si>
  <si>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</si>
  <si>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</si>
  <si>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</si>
  <si>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</si>
  <si>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</si>
  <si>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</si>
  <si>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</si>
  <si>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</si>
  <si>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</si>
  <si>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</si>
  <si>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</si>
  <si>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</si>
  <si>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</si>
  <si>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</si>
  <si>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</si>
  <si>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</si>
  <si>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</si>
  <si>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</si>
  <si>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</si>
  <si>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</si>
  <si>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</si>
  <si>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</si>
  <si>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</si>
  <si>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</si>
  <si>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</si>
  <si>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</si>
  <si>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</si>
  <si>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</si>
  <si>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</si>
  <si>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</si>
  <si>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</si>
  <si>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</si>
  <si>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</si>
  <si>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</si>
  <si>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</si>
  <si>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</si>
  <si>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</si>
  <si>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</si>
  <si>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</si>
  <si>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</si>
  <si>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</si>
  <si>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</si>
  <si>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</si>
  <si>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</si>
  <si>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</si>
  <si>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</si>
  <si>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</si>
  <si>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</si>
  <si>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</si>
  <si>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</si>
  <si>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</si>
  <si>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</si>
  <si>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</si>
  <si>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</si>
  <si>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</si>
  <si>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</si>
  <si>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</si>
  <si>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</si>
  <si>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</si>
  <si>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</si>
  <si>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</si>
  <si>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</si>
  <si>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</si>
  <si>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</si>
  <si>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</si>
  <si>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</si>
  <si>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</si>
  <si>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</si>
  <si>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</si>
  <si>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</si>
  <si>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</si>
  <si>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</si>
  <si>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</si>
  <si>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</si>
  <si>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</si>
  <si>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</si>
  <si>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</si>
  <si>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</si>
  <si>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</si>
  <si>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</si>
  <si>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</si>
  <si>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</si>
  <si>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</si>
  <si>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</si>
  <si>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</si>
  <si>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</si>
  <si>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</si>
  <si>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</si>
  <si>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</si>
  <si>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</si>
  <si>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</si>
  <si>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</si>
  <si>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</si>
  <si>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</si>
  <si>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</si>
  <si>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</si>
  <si>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</si>
  <si>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</si>
  <si>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</si>
  <si>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</si>
  <si>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</si>
  <si>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</si>
  <si>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</si>
  <si>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</si>
  <si>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</si>
  <si>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</si>
  <si>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</si>
  <si>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</si>
  <si>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</si>
  <si>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</si>
  <si>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</si>
  <si>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</si>
  <si>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</si>
  <si>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</si>
  <si>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</si>
  <si>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</si>
  <si>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</si>
  <si>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</si>
  <si>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</si>
  <si>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</si>
  <si>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</si>
  <si>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</si>
  <si>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</si>
  <si>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</si>
  <si>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</si>
  <si>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</si>
  <si>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</si>
  <si>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</si>
  <si>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</si>
  <si>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</si>
  <si>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</si>
  <si>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</si>
  <si>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</si>
  <si>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</si>
  <si>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</si>
  <si>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</si>
  <si>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</si>
  <si>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</si>
  <si>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</si>
  <si>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</si>
  <si>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</si>
  <si>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</si>
  <si>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</si>
  <si>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</si>
  <si>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</si>
  <si>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</si>
  <si>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</si>
  <si>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</si>
  <si>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</si>
  <si>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</si>
  <si>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</si>
  <si>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</si>
  <si>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</si>
  <si>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</si>
  <si>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</si>
  <si>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</si>
  <si>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</si>
  <si>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</si>
  <si>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</si>
  <si>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</si>
  <si>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</si>
  <si>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</si>
  <si>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</si>
  <si>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</si>
  <si>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</si>
  <si>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</si>
  <si>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</si>
  <si>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</si>
  <si>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</si>
  <si>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</si>
  <si>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</si>
  <si>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</si>
  <si>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</si>
  <si>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</si>
  <si>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</si>
  <si>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</si>
  <si>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</si>
  <si>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</si>
  <si>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</si>
  <si>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</si>
  <si>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</si>
  <si>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</si>
  <si>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</si>
  <si>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</si>
  <si>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</si>
  <si>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</si>
  <si>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</si>
  <si>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</si>
  <si>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</si>
  <si>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</si>
  <si>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</si>
  <si>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</si>
  <si>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</si>
  <si>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</si>
  <si>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</si>
  <si>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</si>
  <si>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</si>
  <si>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</si>
  <si>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</si>
  <si>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</si>
  <si>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</si>
  <si>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</si>
  <si>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</si>
  <si>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</si>
  <si>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</si>
  <si>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</si>
  <si>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</si>
  <si>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</si>
  <si>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</si>
  <si>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</si>
  <si>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</si>
  <si>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</si>
  <si>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</si>
  <si>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</si>
  <si>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</si>
  <si>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</si>
  <si>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</si>
  <si>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</si>
  <si>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</si>
  <si>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</si>
  <si>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</si>
  <si>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</si>
  <si>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</si>
  <si>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</si>
  <si>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</si>
  <si>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</si>
  <si>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</si>
  <si>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</si>
  <si>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</si>
  <si>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</si>
  <si>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</si>
  <si>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</si>
  <si>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</si>
  <si>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</si>
  <si>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</si>
  <si>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</si>
  <si>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</si>
  <si>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</si>
  <si>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</si>
  <si>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</si>
  <si>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</si>
  <si>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</si>
  <si>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</si>
  <si>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</si>
  <si>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</si>
  <si>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</si>
  <si>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</si>
  <si>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</si>
  <si>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</si>
  <si>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</si>
  <si>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</si>
  <si>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</si>
  <si>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PCM-20251210-00000337</t>
  </si>
  <si>
    <t>access at night</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</si>
  <si>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</si>
  <si>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</si>
  <si>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</si>
  <si>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</si>
  <si>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</si>
  <si>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</si>
  <si>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</si>
  <si>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</si>
  <si>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</si>
  <si>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</si>
  <si>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</si>
  <si>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PCM-20251210-00000194</t>
  </si>
  <si>
    <t>ETA 20 min</t>
  </si>
  <si>
    <t>Waiting PCM</t>
  </si>
  <si>
    <t>ETA 60 Mins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</si>
  <si>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</si>
  <si>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</si>
  <si>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</si>
  <si>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</si>
  <si>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</si>
  <si>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</si>
  <si>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</si>
  <si>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</si>
  <si>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PCM-20251210-00000022</t>
  </si>
  <si>
    <t xml:space="preserve">site has access night issue located in USF area and team will check morning  </t>
  </si>
  <si>
    <t>PCM-20251209-00002406</t>
  </si>
  <si>
    <t>PCM-20251209-00002967</t>
  </si>
  <si>
    <t>access night issue due to owner not available as per him available after  10 AM</t>
  </si>
  <si>
    <t>PCM-20251210-00000004</t>
  </si>
  <si>
    <t>recteifire module burnet under arrangement</t>
  </si>
  <si>
    <t>PCM-20251210-00000291</t>
  </si>
  <si>
    <t>Access issue located at Air defence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</si>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</sst>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8" totalsRowShown="0" headerRowDxfId="96" dataDxfId="95" headerRowBorderDxfId="93" tableBorderDxfId="94" totalsRowBorderDxfId="92">
  <autoFilter ref="A1:L1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2" totalsRowShown="0" headerRowDxfId="79" dataDxfId="78" headerRowBorderDxfId="76" tableBorderDxfId="77" totalsRowBorderDxfId="75">
  <autoFilter ref="A1:L2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6" dataDxfId="45" headerRowBorderDxfId="43" tableBorderDxfId="44" totalsRowBorderDxfId="42">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4" totalsRowShown="0" headerRowDxfId="13" tableBorderDxfId="12">
  <autoFilter ref="A1:L37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338.2295873842595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9315</v>
      </c>
      <c r="E3" s="123" t="s">
        <v>39106</v>
      </c>
      <c r="F3" s="122">
        <v>46001.124398148146</v>
      </c>
      <c r="G3" s="121">
        <f ca="1">IFERROR(NOW()-F3,"-")</f>
        <v>5.3614930555340834E-2</v>
      </c>
      <c r="H3" s="122">
        <v>46001.124421296299</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46001.178013078701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46001.178013078701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46001.178013078701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46001.178013078701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46001.178013078701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46001.178013078701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46001.178013078701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46001.178013078701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46001.178013078701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46001.178013078701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46001.178013078701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46001.178013078701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46001.178013078701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46001.178013078701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46001.178013078701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46001.178013078701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46001.178013078701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46001.178013078701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46001.178013078701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46001.178013078701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46001.178013078701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46001.178013078701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46001.178013078701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46001.178013078701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46001.178013078701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46001.178013078701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46001.178013078701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46001.178013078701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46001.178013078701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46001.178013078701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46001.178013078701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46001.178013078701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46001.178013078701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46001.178013078701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46001.178013078701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46001.178013078701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46001.178013078701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46001.178013078701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46001.178013078701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46001.178013078701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46001.178013078701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46001.178013078701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46001.178013078701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46001.178013078701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46001.178013078701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46001.178013078701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46001.178013078701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46001.178013078701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46001.178013078701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46001.178013078701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46001.178013078701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46001.178013078701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46001.178013078701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46001.178013078701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46001.178013078701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46001.178013078701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46001.178013078701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46001.178013078701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46001.178013078701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46001.178013078701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46001.178013078701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46001.178013078701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46001.178013078701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46001.178013078701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46001.178013078701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46001.178013078701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46001.178013078701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46001.178013078701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46001.178013078701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46001.178013078701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46001.178013078701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46001.178013078701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46001.178013078701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46001.178013078701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46001.178013078701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46001.178013078701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46001.178013078701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46001.178013078701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46001.178013078701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46001.178013078701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46001.178013078701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46001.178013078701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46001.178013078701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46001.178013078701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46001.178013078701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46001.178013078701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46001.178013078701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46001.178013078701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46001.178013078701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46001.178013078701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46001.178013078701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46001.178013078701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46001.178013078701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46001.178013078701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46001.178013078701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46001.178013078701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46001.178013078701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46001.178013078701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46001.178013078701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46001.178013078701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46001.178013078701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46001.178013078701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46001.178013078701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46001.178013078701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46001.178013078701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46001.178013078701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46001.178013078701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46001.178013078701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46001.178013078701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46001.178013078701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46001.178013078701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46001.178013078701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46001.178013078701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46001.178013078701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46001.178013078701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46001.178013078701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46001.178013078701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46001.178013078701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46001.178013078701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46001.178013078701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46001.178013078701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46001.178013078701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46001.178013078701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46001.178013078701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46001.178013078701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46001.178013078701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46001.178013078701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46001.178013078701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46001.178013078701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46001.178013078701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46001.178013078701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46001.178013078701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46001.178013078701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46001.178013078701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46001.178013078701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46001.178013078701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46001.178013078701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46001.178013078701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46001.178013078701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46001.178013078701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46001.178013078701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46001.178013078701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46001.178013078701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46001.178013310186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46001.178013310186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46001.178013310186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46001.178013310186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46001.178013310186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46001.178013310186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46001.178013310186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46001.178013310186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46001.178013310186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46001.178013310186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46001.178013310186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46001.178013310186</v>
      </c>
      <c r="H158" s="122"/>
      <c r="I158" s="124" t="str">
        <f>IFERROR(VLOOKUP(D158,DB!A:F,6,0),"")</f>
        <v/>
      </c>
      <c r="J158" s="124" t="str">
        <f>IFERROR(VLOOKUP(D158,DB!A:G,7,0),"")</f>
        <v/>
      </c>
      <c r="K158" s="120"/>
      <c r="L158" s="119" t="str">
        <f>IFERROR(VLOOKUP(D158,DB!A:I,9,0),"")</f>
        <v/>
      </c>
    </row>
  </sheetData>
  <customSheetViews>
    <customSheetView guid="{F6042A99-DD27-4453-835D-0834D95730CC}" filter="1" showAutoFilter="1">
      <pageMargins left="0" right="0" top="0" bottom="0" header="0" footer="0"/>
      <autoFilter ref="B1:M1" xr:uid="{E905510B-F501-4309-B76B-D73393E9C62D}"/>
    </customSheetView>
  </customSheetViews>
  <dataValidations count="2">
    <dataValidation allowBlank="1" showInputMessage="1" showErrorMessage="1" sqref="E1" xr:uid="{5DBA255D-CDD9-49FB-AD3C-AF70AB4EE696}"/>
    <dataValidation type="list" allowBlank="1" showInputMessage="1" showErrorMessage="1" sqref="E2:E1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2"/>
  <sheetViews>
    <sheetView tabSelected="1" workbookViewId="0">
      <selection activeCell="K11" sqref="K11"/>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176.17817534722417</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16.790594328704174</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3.8226311342586996</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5</v>
      </c>
      <c r="D6" s="18" t="s">
        <v>26007</v>
      </c>
      <c r="E6" s="81" t="s">
        <v>39106</v>
      </c>
      <c r="F6" s="97">
        <v>46001.084247685183</v>
      </c>
      <c r="G6" s="98">
        <f ca="1">IFERROR(NOW()-F6,"-")</f>
        <v>9.3765393517969642E-2</v>
      </c>
      <c r="H6" s="97">
        <v>46001.073981481481</v>
      </c>
      <c r="I6" s="18" t="str">
        <f>IFERROR(VLOOKUP(D6,DB!A:F,6,0),"")</f>
        <v>SCECO</v>
      </c>
      <c r="J6" s="18" t="str">
        <f>IFERROR(VLOOKUP(D6,DB!A:G,7,0),"")</f>
        <v>Vandalized</v>
      </c>
      <c r="K6" s="19" t="s">
        <v>39122</v>
      </c>
      <c r="L6" s="18" t="str">
        <f>IFERROR(VLOOKUP(D6,DB!A:I,9,0),"")</f>
        <v>Latis</v>
      </c>
    </row>
    <row r="7" spans="1:12" ht="31.5" customHeight="1">
      <c r="A7" s="96" t="s">
        <v>39123</v>
      </c>
      <c r="B7" s="18" t="str">
        <f>IFERROR(VLOOKUP(D7,DB!A:K,11,0),"")</f>
        <v>R2</v>
      </c>
      <c r="C7" s="18">
        <v>1</v>
      </c>
      <c r="D7" s="18" t="s">
        <v>25922</v>
      </c>
      <c r="E7" s="81"/>
      <c r="F7" s="97"/>
      <c r="G7" s="98">
        <f ca="1">IFERROR(NOW()-F7,"-")</f>
        <v>46001.178013078701</v>
      </c>
      <c r="H7" s="97">
        <v>46001.116990740738</v>
      </c>
      <c r="I7" s="18" t="str">
        <f>IFERROR(VLOOKUP(D7,DB!A:F,6,0),"")</f>
        <v>SCECO</v>
      </c>
      <c r="J7" s="18" t="str">
        <f>IFERROR(VLOOKUP(D7,DB!A:G,7,0),"")</f>
        <v>Vandalized</v>
      </c>
      <c r="K7" s="19" t="s">
        <v>39124</v>
      </c>
      <c r="L7" s="18" t="str">
        <f>IFERROR(VLOOKUP(D7,DB!A:I,9,0),"")</f>
        <v>Latis</v>
      </c>
    </row>
    <row r="8" spans="1:12" ht="31.5" customHeight="1">
      <c r="A8" s="96"/>
      <c r="B8" s="18" t="str">
        <f>IFERROR(VLOOKUP(D8,DB!A:K,11,0),"")</f>
        <v/>
      </c>
      <c r="C8" s="18"/>
      <c r="D8" s="18"/>
      <c r="E8" s="81"/>
      <c r="F8" s="97"/>
      <c r="G8" s="98">
        <f ca="1">IFERROR(NOW()-F8,"-")</f>
        <v>46001.178013078701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46001.178013078701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46001.178013078701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46001.178013078701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46001.178013078701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46001.178013078701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46001.178013078701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46001.178013078701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46001.178013078701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46001.178013078701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46001.178013078701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46001.178013078701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46001.178013078701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46001.178013078701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46001.178013078701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46001.178013078701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46001.178013078701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46001.178013078701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46001.178013078701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46001.178013078701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46001.178013078701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46001.178013078701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46001.178013078701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46001.178013078701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46001.178013078701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46001.178013078701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46001.178013078701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46001.178013078701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46001.178013078701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46001.178013078701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46001.178013078701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46001.178013078701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46001.178013078701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46001.178013078701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46001.178013078701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46001.178013078701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46001.178013078701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46001.178013078701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46001.178013078701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46001.178013078701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46001.178013078701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46001.178013078701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46001.178013078701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46001.178013078701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46001.178013078701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46001.178013078701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46001.178013078701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46001.178013078701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46001.178013078701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46001.178013078701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46001.178013078701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46001.178013078701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46001.178013078701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46001.178013078701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46001.178013078701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46001.178013078701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46001.178013078701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46001.178013078701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46001.178013078701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46001.178013078701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46001.178013078701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46001.178013078701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46001.178013078701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46001.178013078701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46001.178013078701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46001.178013078701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46001.178013078701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46001.178013078701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46001.178013078701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46001.178013078701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46001.178013078701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46001.178013078701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46001.178013078701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46001.178013078701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46001.178013078701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46001.178013078701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46001.178013078701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46001.178013078701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46001.178013078701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46001.178013078701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46001.178013078701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46001.178013078701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46001.178013078701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46001.178013078701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46001.178013078701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46001.178013078701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46001.178013078701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46001.178013078701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46001.178013078701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46001.178013078701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46001.178013078701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46001.178013078701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46001.178013078701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46001.178013078701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46001.178013078701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46001.178013078701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46001.178013078701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46001.178013078701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46001.178013078701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46001.178013078701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46001.178013078701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46001.178013078701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46001.178013078701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46001.178013078701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46001.178013078701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46001.178013078701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46001.178013078701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46001.178013078701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46001.178013078701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46001.178013078701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46001.178013078701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46001.178013078701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46001.178013078701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46001.178013078701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46001.178013078701</v>
      </c>
      <c r="H122" s="97"/>
      <c r="I122" s="18" t="str">
        <f>IFERROR(VLOOKUP(D122,DB!A:F,6,0),"")</f>
        <v/>
      </c>
      <c r="J122" s="18" t="str">
        <f>IFERROR(VLOOKUP(D122,DB!A:G,7,0),"")</f>
        <v/>
      </c>
      <c r="K122" s="19"/>
      <c r="L122" s="18" t="str">
        <f>IFERROR(VLOOKUP(D122,DB!A:I,9,0),"")</f>
        <v/>
      </c>
    </row>
    <row r="123" spans="1:12" ht="31.5" customHeight="1">
      <c r="A123" s="146"/>
      <c r="B123" s="147" t="str">
        <f>IFERROR(VLOOKUP(D123,DB!A:K,11,0),"")</f>
        <v/>
      </c>
      <c r="C123" s="147"/>
      <c r="D123" s="147"/>
      <c r="E123" s="147"/>
      <c r="F123" s="148"/>
      <c r="G123" s="149">
        <f ca="1">IFERROR(NOW()-F123,"-")</f>
        <v>46001.178013078701</v>
      </c>
      <c r="H123" s="148"/>
      <c r="I123" s="147" t="str">
        <f>IFERROR(VLOOKUP(D123,DB!A:F,6,0),"")</f>
        <v/>
      </c>
      <c r="J123" s="147" t="str">
        <f>IFERROR(VLOOKUP(D123,DB!A:G,7,0),"")</f>
        <v/>
      </c>
      <c r="K123" s="150"/>
      <c r="L123" s="147" t="str">
        <f>IFERROR(VLOOKUP(D123,DB!A:I,9,0),"")</f>
        <v/>
      </c>
    </row>
    <row r="124" spans="1:12" ht="31.5" customHeight="1">
      <c r="A124" s="96"/>
      <c r="B124" s="18" t="str">
        <f>IFERROR(VLOOKUP(D124,DB!A:K,11,0),"")</f>
        <v/>
      </c>
      <c r="C124" s="18"/>
      <c r="D124" s="18"/>
      <c r="E124" s="18"/>
      <c r="F124" s="97"/>
      <c r="G124" s="98">
        <f ca="1">IFERROR(NOW()-F124,"-")</f>
        <v>46001.178013078701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46001.178013078701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46001.178013078701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46001.178013078701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46001.178013078701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46001.178013078701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46001.178013078701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46001.178013078701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46001.178013078701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46001.178013078701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46001.178013078701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46001.178013078701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46001.178013078701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46001.178013078701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46001.178013078701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46001.178013078701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46001.178013078701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46001.178013078701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46001.178013078701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46001.178013078701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46001.178013078701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46001.178013078701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46001.178013078701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46001.178013078701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46001.178013078701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46001.178013078701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46001.178013078701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46001.178013078701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46001.178013078701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46001.178013078701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46001.178013078701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46001.178013078701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46001.178013078701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46001.178013078701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46001.178013078701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46001.178013078701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46001.178013078701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46001.178013078701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46001.178013078701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46001.178013078701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46001.178013078701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46001.178013078701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46001.178013078701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46001.178013078701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46001.178013078701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46001.178013078701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46001.178013078701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46001.178013078701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46001.178013078701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46001.178013078701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46001.178013078701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46001.178013078701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46001.178013078701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46001.178013078701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46001.178013078701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46001.178013078701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46001.178013078701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46001.178013078701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46001.178013078701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46001.178013078701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46001.178013078701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46001.178013078701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46001.178013078701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46001.178013078701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46001.178013078701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46001.178013078701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46001.178013078701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46001.178013078701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46001.178013078701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46001.178013078701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46001.178013078701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46001.178013078701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46001.178013078701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46001.178013078701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46001.178013078701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46001.178013078701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46001.178013078701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46001.178013078701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46001.178013078701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46001.178013078701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46001.178013078701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46001.178013078701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46001.178013078701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46001.178013078701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46001.178013078701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46001.178013078701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46001.178013078701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46001.178013078701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46001.178013078701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46001.178013078701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46001.178013078701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46001.178013078701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46001.178013078701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46001.178013078701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46001.178013078701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46001.178013078701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46001.178013078701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46001.178013078701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46001.178013078701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46001.178013078701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46001.178013078701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46001.178013078701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46001.178013078701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46001.178013078701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46001.178013078701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46001.178013078701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46001.178013078701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46001.178013078701</v>
      </c>
      <c r="H231" s="97"/>
      <c r="I231" s="18" t="str">
        <f>IFERROR(VLOOKUP(D231,DB!A:F,6,0),"")</f>
        <v/>
      </c>
      <c r="J231" s="18" t="str">
        <f>IFERROR(VLOOKUP(D231,DB!A:G,7,0),"")</f>
        <v/>
      </c>
      <c r="K231" s="19"/>
      <c r="L231" s="18" t="str">
        <f>IFERROR(VLOOKUP(D231,DB!A:I,9,0),"")</f>
        <v/>
      </c>
    </row>
    <row r="232" spans="1:12" ht="31.5" customHeight="1">
      <c r="A232" s="146"/>
      <c r="B232" s="147" t="str">
        <f>IFERROR(VLOOKUP(D232,DB!A:K,11,0),"")</f>
        <v/>
      </c>
      <c r="C232" s="147"/>
      <c r="D232" s="147"/>
      <c r="E232" s="147"/>
      <c r="F232" s="148"/>
      <c r="G232" s="149">
        <f ca="1">IFERROR(NOW()-F232,"-")</f>
        <v>46001.178013078701</v>
      </c>
      <c r="H232" s="148"/>
      <c r="I232" s="147" t="str">
        <f>IFERROR(VLOOKUP(D232,DB!A:F,6,0),"")</f>
        <v/>
      </c>
      <c r="J232" s="147" t="str">
        <f>IFERROR(VLOOKUP(D232,DB!A:G,7,0),"")</f>
        <v/>
      </c>
      <c r="K232" s="150"/>
      <c r="L232" s="147" t="str">
        <f>IFERROR(VLOOKUP(D232,DB!A:I,9,0),"")</f>
        <v/>
      </c>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46001.178013310186</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46001.178013310186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46001.178013310186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46001.178013310186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46001.178013310186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46001.178013310186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46001.178013310186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46001.178013310186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46001.178013310186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46001.178013310186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46001.178013310186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46001.178013310186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46001.178013310186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46001.178013310186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46001.178013310186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46001.178013310186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46001.178013310186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46001.178013310186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46001.178013310186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46001.178013310186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46001.178013310186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46001.178013310186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46001.178013310186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46001.178013310186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46001.178013310186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46001.178013310186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46001.178013310186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46001.178013310186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46001.178013310186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46001.178013310186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46001.178013310186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46001.178013310186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46001.178013310186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46001.178013310186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46001.178013310186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46001.178013310186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46001.178013310186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46001.178013310186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46001.178013310186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46001.178013310186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46001.178013310186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46001.178013310186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46001.178013310186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46001.178013310186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46001.178013310186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46001.178013310186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46001.178013310186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46001.178013310186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46001.178013310186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46001.178013310186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46001.178013310186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46001.178013310186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46001.178013310186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46001.178013310186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46001.178013310186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46001.178013310186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46001.178013310186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46001.178013310186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46001.178013310186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46001.178013310186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46001.178013310186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46001.178013310186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46001.178013310186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46001.178013310186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46001.178013310186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46001.178013310186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46001.178013310186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46001.178013310186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46001.178013310186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46001.178013310186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46001.178013310186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46001.178013310186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46001.178013310186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46001.178013310186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46001.178013310186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46001.178013310186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46001.178013310186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46001.178013310186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46001.178013310186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46001.178013310186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46001.178013310186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46001.178013310186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46001.178013310186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46001.178013310186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46001.178013310186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46001.178013310186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46001.178013310186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46001.178013310186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46001.178013310186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46001.178013310186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46001.178013310186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46001.178013310186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46001.178013310186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46001.178013310186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46001.178013310186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46001.178013310186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46001.178013310186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46001.178013310186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46001.178013310186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46001.178013310186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46001.178013310186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46001.178013310186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46001.178013310186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46001.178013310186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46001.178013310186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46001.178013310186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46001.178013310186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46001.178013310186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46001.178013310186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46001.178013310186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46001.178013310186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46001.178013310186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46001.178013310186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46001.178013310186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46001.178013310186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46001.178013310186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46001.178013310186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46001.178013310186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46001.178013310186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46001.178013310186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46001.178013310186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46001.178013310186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46001.178013310186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46001.178013310186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46001.178013310186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46001.178013310186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46001.178013310186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46001.178013310186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46001.178013310186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46001.178013310186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46001.178013310186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46001.178013310186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46001.178013310186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46001.178013310186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46001.178013310186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46001.178013310186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46001.178013310186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46001.178013310186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46001.178013310186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46001.178013310186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46001.178013310186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46001.178013310186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46001.178013310186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46001.178013310186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46001.178013310186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46001.178013310186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46001.178013310186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46001.178013310186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46001.178013310186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46001.178013310186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46001.178013310186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46001.178013310186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46001.178013310186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46001.178013310186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46001.178013310186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46001.178013310186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46001.178013310186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46001.178013310186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46001.178013310186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46001.178013310186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46001.178013310186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46001.178013310186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46001.178013310186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46001.178013310186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46001.178013310186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46001.178013310186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46001.178013310186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46001.178013310186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46001.178013310186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46001.178013310186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46001.178013310186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46001.178013310186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46001.178013310186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46001.178013310186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46001.178013310186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46001.178013310186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46001.178013310186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46001.178013310186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46001.178013310186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46001.178013310186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46001.178013310186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46001.178013310186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46001.178013310186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46001.178013310186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46001.178013310186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46001.178013310186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46001.178013310186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46001.178013310186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46001.178013310186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46001.178013310186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46001.178013310186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46001.178013310186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46001.178013310186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46001.178013310186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46001.178013310186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46001.178013310186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46001.178013310186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46001.178013310186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46001.178013310186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46001.178013310186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46001.178013310186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46001.178013310186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46001.178013310186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46001.178013310186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46001.178013310186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46001.178013310186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46001.178013310186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46001.178013310186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46001.178013310186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46001.178013310186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46001.178013310186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46001.178013310186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46001.178013310186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46001.178013310186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46001.178013310186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46001.178013310186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46001.178013310186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46001.178013310186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46001.178013310186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46001.178013310186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46001.178013310186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46001.178013310186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46001.178013310186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46001.178013310186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46001.178013310186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46001.178013310186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46001.178013310186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46001.178013310186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46001.178013310186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46001.178013310186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46001.178013310186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46001.178013310186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46001.178013310186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46001.178013310186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46001.178013310186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46001.178013310186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46001.178013310186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46001.178013310186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46001.178013310186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46001.178013310186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46001.178013310186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46001.178013310186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46001.178013310186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46001.178013310186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46001.178013310186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46001.178013310186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46001.178013310186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46001.178013310186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46001.178013310186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46001.178013310186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46001.178013310186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46001.178013310186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46001.178013310186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46001.178013310186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46001.178013310186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46001.178013310186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46001.178013310186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46001.178013310186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46001.178013310186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46001.178013310186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46001.178013310186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46001.178013310186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46001.178013310186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46001.178013310186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46001.178013310186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46001.178013310186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46001.178013310186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46001.178013310186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46001.178013310186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46001.178013310186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46001.178013310186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46001.178013310186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46001.178013310186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46001.178013310186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46001.178013310186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46001.178013310186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46001.178013310186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46001.178013310186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46001.178013310186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46001.178013310186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46001.178013310186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46001.178013310186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46001.178013310186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46001.178013310186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46001.178013310186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46001.178013310186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46001.178013310186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46001.178013310186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46001.178013310186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46001.178013310186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46001.178013310186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46001.178013310186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46001.178013310186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46001.178013310186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46001.178013310186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46001.178013310186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46001.178013310186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46001.178013310186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46001.178013310186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46001.178013310186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46001.178013310186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46001.178013310186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46001.178013310186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46001.178013310186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46001.178013310186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46001.178013310186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46001.178013310186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46001.178013310186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46001.178013310186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46001.178013310186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46001.178013310186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46001.178013310186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46001.178013310186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46001.178013310186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46001.178013310186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46001.178013310186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46001.178013310186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46001.178013310186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46001.178013310186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46001.178013310186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46001.178013310186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46001.178013310186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46001.178013310186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46001.178013310186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46001.178013310186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46001.178013310186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46001.178013310186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46001.178013310186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46001.178013310186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46001.178013310186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46001.178013310186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46001.178013310186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46001.178013310186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46001.178013310186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46001.178013310186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46001.178013310186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46001.178013310186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46001.178013310186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46001.178013310186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46001.178013310186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46001.178013310186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46001.178013310186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46001.178013310186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46001.178013310186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46001.178013310186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46001.178013310186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46001.178013310186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46001.178013310186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46001.178013310186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46001.178013310186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46001.178013310186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46001.178013310186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46001.178013310186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46001.178013310186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46001.178013310186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46001.178013310186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46001.178013310186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46001.178013310186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46001.178013310186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46001.178013310186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46001.178013310186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46001.178013310186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46001.178013310186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46001.178013310186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46001.178013310186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46001.178013310186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46001.178013310186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46001.178013310186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46001.178013310186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46001.178013310186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46001.178013310186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46001.178013310186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46001.178013310186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46001.178013310186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46001.178013310186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46001.178013310186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46001.178013310186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46001.178013310186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46001.178013310186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46001.178013310186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46001.178013310186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46001.178013310186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46001.178013310186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46001.178013310186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46001.178013310186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46001.178013310186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46001.178013310186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46001.178013310186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46001.178013310186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46001.178013310186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46001.178013310186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46001.178013310186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46001.178013310186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46001.178013310186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46001.178013310186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46001.178013310186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46001.178013310186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46001.178013310186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46001.178013310186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46001.178013310186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46001.178013310186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46001.178013310186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46001.178013310186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46001.178013310186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46001.178013310186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46001.178013310186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46001.178013310186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46001.178013310186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46001.178013310186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46001.178013310186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46001.178013310186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46001.178013310186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46001.178013310186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46001.178013310186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46001.178013310186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46001.178013310186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46001.178013310186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46001.178013310186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46001.178013310186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46001.178013310186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46001.178013310186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46001.178013310186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46001.178013310186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46001.178013310186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46001.178013310186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46001.178013310186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46001.178013310186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46001.178013310186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46001.178013310186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46001.178013310186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46001.178013310186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46001.178013310186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46001.178013310186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46001.178013310186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46001.178013310186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46001.178013310186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46001.178013310186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46001.178013310186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46001.178013310186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46001.178013310186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46001.178013310186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46001.178013310186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46001.178013310186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46001.178013310186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46001.178013310186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46001.178013310186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46001.178013310186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46001.178013310186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46001.178013310186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46001.178013310186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46001.178013310186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46001.178013310186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46001.178013310186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46001.178013310186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46001.178013310186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46001.178013310186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46001.178013310186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46001.178013310186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46001.178013310186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46001.178013310186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46001.178013310186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46001.178013310186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46001.178013310186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46001.178013310186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46001.178013310186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46001.178013310186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46001.178013310186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46001.178013310186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46001.178013310186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46001.178013310186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46001.178013310186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46001.178013310186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46001.178013310186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46001.178013310186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46001.178013310186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46001.178013310186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46001.178013310186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46001.178013310186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46001.178013310186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46001.178013310186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46001.178013310186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46001.178013310186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46001.178013310186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46001.178013310186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46001.178013310186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46001.178013310186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46001.178013310186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46001.178013310186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46001.178013310186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46001.178013310186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46001.178013310186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46001.178013310186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46001.178013310186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46001.178013310186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46001.178013310186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46001.178013310186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46001.178013310186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46001.178013310186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46001.178013310186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46001.178013310186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46001.178013310186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46001.178013310186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46001.178013310186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46001.178013310186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46001.178013310186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46001.178013310186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46001.178013310186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46001.178013310186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46001.178013310186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46001.178013310186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46001.178013310186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46001.178013310186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46001.178013310186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46001.178013310186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46001.178013310186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46001.178013310186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46001.178013310186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46001.178013310186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46001.178013310186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46001.178013310186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46001.178013310186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46001.178013310186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46001.178013310186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46001.178013310186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46001.178013310186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46001.178013310186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46001.178013310186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46001.178013310186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46001.178013310186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46001.178013310186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46001.178013310186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46001.178013310186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46001.178013310186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46001.178013310186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46001.178013310186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46001.178013310186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46001.178013310186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46001.178013310186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46001.178013310186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46001.178013310186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46001.178013310186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46001.178013310186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46001.178013310186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46001.178013310186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46001.178013310186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46001.178013310186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46001.178013310186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46001.178013310186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46001.178013310186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46001.178013310186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46001.178013310186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46001.178013310186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46001.178013310186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46001.178013310186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46001.178013310186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46001.178013310186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46001.178013310186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46001.178013310186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46001.178013310186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46001.178013310186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46001.178013310186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46001.178013310186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46001.178013310186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46001.178013310186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46001.178013310186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46001.178013310186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46001.178013310186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46001.178013310186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46001.178013310186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46001.178013310186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46001.178013310186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46001.178013310186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46001.178013310186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46001.178013310186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46001.178013310186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46001.178013310186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46001.178013310186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46001.178013310186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46001.178013310186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46001.178013310186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46001.178013310186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46001.178013310186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46001.178013310186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46001.178013310186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46001.178013310186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46001.178013310186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46001.178013310186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46001.178013310186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46001.178013310186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46001.178013310186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46001.178013310186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46001.178013310186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46001.178013310186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46001.178013310186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46001.178013310186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46001.178013310186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46001.178013310186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46001.178013310186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46001.178013310186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46001.178013310186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46001.178013310186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46001.178013310186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46001.178013310186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46001.178013310186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46001.178013310186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46001.178013310186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46001.178013310186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46001.178013310186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46001.178013310186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46001.178013310186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46001.178013310186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46001.178013310186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46001.178013310186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46001.178013310186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46001.178013310186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46001.178013310186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46001.178013310186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46001.178013310186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46001.178013310186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46001.178013310186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46001.178013310186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46001.178013310186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46001.178013310186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46001.178013310186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46001.178013310186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46001.178013310186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46001.178013310186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46001.178013310186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46001.178013310186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46001.178013310186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46001.178013310186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46001.178013310186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46001.178013310186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46001.178013310186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46001.178013310186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46001.178013310186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46001.178013310186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46001.178013310186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46001.178013310186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46001.178013310186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46001.178013310186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46001.178013310186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46001.178013310186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46001.178013310186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46001.178013310186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46001.178013310186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46001.178013310186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46001.178013310186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46001.178013310186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46001.178013310186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46001.178013310186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46001.178013310186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46001.178013310186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46001.178013310186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46001.178013310186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46001.178013310186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46001.178013310186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46001.178013310186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46001.178013310186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46001.178013310186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46001.178013310186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46001.178013310186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46001.178013310186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46001.178013310186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46001.178013310186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46001.178013310186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46001.178013310186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46001.178013310186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46001.178013310186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46001.178013310186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46001.178013310186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46001.178013310186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46001.178013310186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46001.178013310186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46001.178013310186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46001.178013310186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46001.178013310186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46001.178013310186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46001.178013310186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46001.178013310186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46001.178013310186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46001.178013310186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46001.178013310186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46001.178013310186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46001.178013310186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46001.178013310186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46001.178013310186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46001.178013310186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46001.178013310186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46001.178013310186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46001.178013310186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46001.178013310186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46001.178013310186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46001.178013310186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46001.178013310186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46001.178013310186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46001.178013310186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46001.178013310186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46001.178013310186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46001.178013310186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46001.178013310186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46001.178013310186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46001.178013310186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46001.178013310186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46001.178013310186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46001.178013310186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46001.178013310186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46001.178013310186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46001.178013310186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46001.178013310186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46001.178013310186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46001.178013310186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46001.178013310186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46001.178013310186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46001.178013310186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46001.178013310186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46001.178013310186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46001.178013310186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46001.178013310186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46001.178013310186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46001.178013310186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46001.178013310186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46001.178013310186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46001.178013310186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46001.178013310186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46001.178013310186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46001.178013310186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46001.178013310186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46001.178013310186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46001.178013310186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46001.178013310186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46001.178013310186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46001.178013310186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46001.178013310186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46001.178013310186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46001.178013310186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46001.178013310186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46001.178013310186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46001.178013310186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46001.178013310186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46001.178013310186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46001.178013310186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46001.178013310186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46001.178013310186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46001.178013310186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46001.178013310186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46001.178013310186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46001.178013310186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46001.178013310186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46001.178013310186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46001.178013310186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46001.178013310186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46001.178013310186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46001.178013310186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46001.178013310186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46001.178013310186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46001.178013310186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46001.178013310186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46001.178013310186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46001.178013310186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46001.178013310186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46001.178013310186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46001.178013310186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46001.178013310186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46001.178013310186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46001.178013310186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46001.178013310186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46001.178013310186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46001.178013310186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46001.178013310186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46001.178013310186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46001.178013310186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46001.178013310186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46001.178013310186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46001.178013310186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46001.178013310186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46001.178013310186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46001.178013310186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46001.178013310186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46001.178013310186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46001.178013310186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46001.178013310186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46001.178013310186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46001.178013310186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46001.178013310186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46001.178013310186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46001.178013310186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46001.178013310186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46001.178013310186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46001.178013310186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46001.178013310186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46001.178013310186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46001.178013310186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46001.178013310186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46001.178013310186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46001.178013310186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46001.178013310186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46001.178013310186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46001.178013310186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46001.178013310186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46001.178013310186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46001.178013310186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46001.178013310186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46001.178013310186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46001.178013310186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46001.178013310186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46001.178013310186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46001.178013310186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46001.178013310186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46001.178013310186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46001.178013310186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46001.178013310186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46001.178013310186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46001.178013310186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46001.178013310186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46001.178013310186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46001.178013310186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46001.178013310186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46001.178013310186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46001.178013310186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46001.178013310186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46001.178013310186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46001.178013310186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46001.178013310186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46001.178013310186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46001.178013310186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46001.178013310186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46001.178013310186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46001.178013310186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46001.178013310186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46001.178013310186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46001.178013310186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46001.178013310186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46001.178013310186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46001.178013310186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46001.178013310186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46001.178013310186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46001.178013310186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46001.178013310186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46001.178013310186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46001.178013310186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46001.178013310186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46001.178013310186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46001.178013310186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46001.178013310186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46001.178013310186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46001.178013310186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46001.178013310186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46001.178013310186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46001.178013310186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46001.178013310186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46001.178013310186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46001.178013310186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46001.178013310186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46001.178013310186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46001.178013310186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46001.178013310186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46001.178013310186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46001.178013310186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46001.178013310186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46001.178013310186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46001.178013310186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46001.178013310186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46001.178013310186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46001.178013310186</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A8" sqref="A8:X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297.69729571758944</v>
      </c>
      <c r="H2" s="91">
        <v>45703.474768518521</v>
      </c>
      <c r="I2" s="91" t="str">
        <f>IFERROR(VLOOKUP(D2,DB!A:F,6,0),"")</f>
        <v>SCECO</v>
      </c>
      <c r="J2" s="91" t="str">
        <f>IFERROR(VLOOKUP(D2,DB!A:G,7,0),"")</f>
        <v>Dead</v>
      </c>
      <c r="K2" s="93" t="s">
        <v>39126</v>
      </c>
      <c r="L2" s="87" t="str">
        <f>IFERROR(VLOOKUP(D2,DB!A:I,9,0),"")</f>
        <v>Latis</v>
      </c>
    </row>
    <row r="3" spans="1:16" ht="19.5" customHeight="1">
      <c r="A3" s="107" t="s">
        <v>39127</v>
      </c>
      <c r="B3" s="107" t="str">
        <f>IFERROR(VLOOKUP(D3,DB!A:K,11,0),"")</f>
        <v>R4</v>
      </c>
      <c r="C3" s="89">
        <v>2</v>
      </c>
      <c r="D3" s="87" t="s">
        <v>32943</v>
      </c>
      <c r="E3" s="90" t="s">
        <v>39106</v>
      </c>
      <c r="F3" s="91">
        <v>45998.79414351852</v>
      </c>
      <c r="G3" s="92">
        <f t="shared" ref="G3:G4" ca="1" si="0">IFERROR(NOW()-F3,"")</f>
        <v>2.3838697916653473</v>
      </c>
      <c r="H3" s="91">
        <v>45998.664027777777</v>
      </c>
      <c r="I3" s="107" t="str">
        <f>IFERROR(VLOOKUP(D3,DB!A:F,6,0),"")</f>
        <v>SCECO</v>
      </c>
      <c r="J3" s="107" t="str">
        <f>IFERROR(VLOOKUP(D3,DB!A:G,7,0),"")</f>
        <v>Vandalized</v>
      </c>
      <c r="K3" s="93" t="s">
        <v>39128</v>
      </c>
      <c r="L3" s="87" t="str">
        <f>IFERROR(VLOOKUP(D3,DB!A:I,9,0),"")</f>
        <v>Latis</v>
      </c>
    </row>
    <row r="4" spans="1:16" ht="30.75">
      <c r="A4" s="107" t="s">
        <v>39129</v>
      </c>
      <c r="B4" s="107" t="str">
        <f>IFERROR(VLOOKUP(D4,DB!A:K,11,0),"")</f>
        <v>R4</v>
      </c>
      <c r="C4" s="89">
        <v>3</v>
      </c>
      <c r="D4" s="87" t="s">
        <v>36247</v>
      </c>
      <c r="E4" s="90" t="s">
        <v>39106</v>
      </c>
      <c r="F4" s="91"/>
      <c r="G4" s="92">
        <f t="shared" ca="1" si="0"/>
        <v>46001.178013310186</v>
      </c>
      <c r="H4" s="91">
        <v>45999.038888888892</v>
      </c>
      <c r="I4" s="107" t="str">
        <f>IFERROR(VLOOKUP(D4,DB!A:F,6,0),"")</f>
        <v>SCECO</v>
      </c>
      <c r="J4" s="107" t="str">
        <f>IFERROR(VLOOKUP(D4,DB!A:G,7,0),"")</f>
        <v>Dead</v>
      </c>
      <c r="K4" s="93" t="s">
        <v>39130</v>
      </c>
      <c r="L4" s="87" t="str">
        <f>IFERROR(VLOOKUP(D4,DB!A:I,9,0),"")</f>
        <v>Latis</v>
      </c>
    </row>
    <row r="5" spans="1:16" ht="15" customHeight="1">
      <c r="A5" s="107" t="s">
        <v>39131</v>
      </c>
      <c r="B5" s="107" t="str">
        <f>IFERROR(VLOOKUP(D5,DB!A:K,11,0),"")</f>
        <v>R4</v>
      </c>
      <c r="C5" s="89">
        <v>1</v>
      </c>
      <c r="D5" s="87" t="s">
        <v>36495</v>
      </c>
      <c r="E5" s="90" t="s">
        <v>39106</v>
      </c>
      <c r="F5" s="91">
        <v>46000.318229166667</v>
      </c>
      <c r="G5" s="92">
        <f t="shared" ref="G5:G32" ca="1" si="1">IFERROR(NOW()-F5,"")</f>
        <v>0.85978414351848187</v>
      </c>
      <c r="H5" s="91">
        <v>46000.411770833336</v>
      </c>
      <c r="I5" s="107" t="str">
        <f>IFERROR(VLOOKUP(D5,DB!A:F,6,0),"")</f>
        <v>Generator-SG</v>
      </c>
      <c r="J5" s="107" t="str">
        <f>IFERROR(VLOOKUP(D5,DB!A:G,7,0),"")</f>
        <v>No BB Shifted</v>
      </c>
      <c r="K5" s="93" t="s">
        <v>39132</v>
      </c>
      <c r="L5" s="87" t="str">
        <f>IFERROR(VLOOKUP(D5,DB!A:I,9,0),"")</f>
        <v>Latis</v>
      </c>
    </row>
    <row r="6" spans="1:16" ht="15" customHeight="1">
      <c r="A6" s="107" t="s">
        <v>39133</v>
      </c>
      <c r="B6" s="107" t="str">
        <f>IFERROR(VLOOKUP(D6,DB!A:K,11,0),"")</f>
        <v>R4</v>
      </c>
      <c r="C6" s="89">
        <v>1</v>
      </c>
      <c r="D6" s="87" t="s">
        <v>36539</v>
      </c>
      <c r="E6" s="90" t="s">
        <v>39106</v>
      </c>
      <c r="F6" s="91">
        <v>46001.012025462966</v>
      </c>
      <c r="G6" s="92">
        <f ca="1">IFERROR(NOW()-F6,"")</f>
        <v>0.16598784722009441</v>
      </c>
      <c r="H6" s="91">
        <v>46000.68472222222</v>
      </c>
      <c r="I6" s="107" t="str">
        <f>IFERROR(VLOOKUP(D6,DB!A:F,6,0),"")</f>
        <v>Generator-SG</v>
      </c>
      <c r="J6" s="107" t="str">
        <f>IFERROR(VLOOKUP(D6,DB!A:G,7,0),"")</f>
        <v>NA</v>
      </c>
      <c r="K6" s="93" t="s">
        <v>39134</v>
      </c>
      <c r="L6" s="87" t="str">
        <f>IFERROR(VLOOKUP(D6,DB!A:I,9,0),"")</f>
        <v>Latis</v>
      </c>
    </row>
    <row r="7" spans="1:16" ht="15" customHeight="1">
      <c r="A7" s="107" t="s">
        <v>39135</v>
      </c>
      <c r="B7" s="107" t="str">
        <f>IFERROR(VLOOKUP(D7,DB!A:K,11,0),"")</f>
        <v>R4</v>
      </c>
      <c r="C7" s="89">
        <v>1</v>
      </c>
      <c r="D7" s="87" t="s">
        <v>35887</v>
      </c>
      <c r="E7" s="90" t="s">
        <v>39106</v>
      </c>
      <c r="F7" s="91">
        <v>46000.733900462961</v>
      </c>
      <c r="G7" s="92">
        <f t="shared" ca="1" si="1"/>
        <v>0.44411284722445998</v>
      </c>
      <c r="H7" s="91">
        <v>46000.727962962963</v>
      </c>
      <c r="I7" s="107" t="str">
        <f>IFERROR(VLOOKUP(D7,DB!A:F,6,0),"")</f>
        <v>Generator-SG</v>
      </c>
      <c r="J7" s="107" t="str">
        <f>IFERROR(VLOOKUP(D7,DB!A:G,7,0),"")</f>
        <v>No BB Shifted</v>
      </c>
      <c r="K7" s="93" t="s">
        <v>39134</v>
      </c>
      <c r="L7" s="87" t="str">
        <f>IFERROR(VLOOKUP(D7,DB!A:I,9,0),"")</f>
        <v>Latis</v>
      </c>
    </row>
    <row r="8" spans="1:16" ht="15" customHeight="1">
      <c r="A8" s="107" t="s">
        <v>39136</v>
      </c>
      <c r="B8" s="107" t="str">
        <f>IFERROR(VLOOKUP(D8,DB!A:K,11,0),"")</f>
        <v>R4</v>
      </c>
      <c r="C8" s="89">
        <v>1</v>
      </c>
      <c r="D8" s="87" t="s">
        <v>36984</v>
      </c>
      <c r="E8" s="90" t="s">
        <v>39106</v>
      </c>
      <c r="F8" s="91">
        <v>46000.935289351852</v>
      </c>
      <c r="G8" s="92">
        <f ca="1">IFERROR(NOW()-F8,"")</f>
        <v>0.24272395833395422</v>
      </c>
      <c r="H8" s="91">
        <v>46000.558333333334</v>
      </c>
      <c r="I8" s="107" t="str">
        <f>IFERROR(VLOOKUP(D8,DB!A:F,6,0),"")</f>
        <v>SCECO</v>
      </c>
      <c r="J8" s="107" t="str">
        <f>IFERROR(VLOOKUP(D8,DB!A:G,7,0),"")</f>
        <v>Vandalized+Dead</v>
      </c>
      <c r="K8" s="93" t="s">
        <v>39137</v>
      </c>
      <c r="L8" s="87" t="str">
        <f>IFERROR(VLOOKUP(D8,DB!A:I,9,0),"")</f>
        <v>Latis</v>
      </c>
    </row>
    <row r="9" spans="1:16" s="94" customFormat="1" ht="15" customHeight="1">
      <c r="A9" s="155" t="s">
        <v>39138</v>
      </c>
      <c r="B9" s="107" t="str">
        <f>IFERROR(VLOOKUP(D9,DB!A:K,11,0),"")</f>
        <v>R4</v>
      </c>
      <c r="C9" s="89">
        <v>1</v>
      </c>
      <c r="D9" s="87" t="s">
        <v>29641</v>
      </c>
      <c r="E9" s="90" t="s">
        <v>39106</v>
      </c>
      <c r="F9" s="91">
        <v>46001.002905092595</v>
      </c>
      <c r="G9" s="92">
        <f ca="1">IFERROR(NOW()-F9,"")</f>
        <v>0.17510798610601341</v>
      </c>
      <c r="H9" s="91">
        <v>46000.455555555556</v>
      </c>
      <c r="I9" s="107" t="str">
        <f>IFERROR(VLOOKUP(D9,DB!A:F,6,0),"")</f>
        <v>SCECO</v>
      </c>
      <c r="J9" s="107" t="str">
        <f>IFERROR(VLOOKUP(D9,DB!A:G,7,0),"")</f>
        <v>Vandalized</v>
      </c>
      <c r="K9" s="93" t="s">
        <v>39139</v>
      </c>
      <c r="L9" s="87" t="str">
        <f>IFERROR(VLOOKUP(D9,DB!A:I,9,0),"")</f>
        <v>Latis</v>
      </c>
    </row>
    <row r="10" spans="1:16" ht="15" customHeight="1">
      <c r="A10" s="107" t="s">
        <v>39140</v>
      </c>
      <c r="B10" s="107" t="str">
        <f>IFERROR(VLOOKUP(D10,DB!A:K,11,0),"")</f>
        <v>R4</v>
      </c>
      <c r="C10" s="89">
        <v>1</v>
      </c>
      <c r="D10" s="87" t="s">
        <v>36739</v>
      </c>
      <c r="E10" s="90" t="s">
        <v>39106</v>
      </c>
      <c r="F10" s="91">
        <v>46001.132164351853</v>
      </c>
      <c r="G10" s="92">
        <f t="shared" ca="1" si="1"/>
        <v>4.5848958332499024E-2</v>
      </c>
      <c r="H10" s="91">
        <v>46001.143333333333</v>
      </c>
      <c r="I10" s="107" t="str">
        <f>IFERROR(VLOOKUP(D10,DB!A:F,6,0),"")</f>
        <v>Generator-SG</v>
      </c>
      <c r="J10" s="107" t="str">
        <f>IFERROR(VLOOKUP(D10,DB!A:G,7,0),"")</f>
        <v>Dead</v>
      </c>
      <c r="K10" s="93" t="s">
        <v>39134</v>
      </c>
      <c r="L10" s="87" t="str">
        <f>IFERROR(VLOOKUP(D10,DB!A:I,9,0),"")</f>
        <v>Latis</v>
      </c>
    </row>
    <row r="11" spans="1:16" ht="15" customHeight="1">
      <c r="A11" s="107" t="s">
        <v>39129</v>
      </c>
      <c r="B11" s="107" t="str">
        <f>IFERROR(VLOOKUP(D11,DB!A:K,11,0),"")</f>
        <v>R4</v>
      </c>
      <c r="C11" s="89">
        <v>2</v>
      </c>
      <c r="D11" s="87" t="s">
        <v>28682</v>
      </c>
      <c r="E11" s="90" t="s">
        <v>39106</v>
      </c>
      <c r="F11" s="91"/>
      <c r="G11" s="92">
        <f t="shared" ca="1" si="1"/>
        <v>46001.178013310186</v>
      </c>
      <c r="H11" s="91">
        <v>46000.572280092594</v>
      </c>
      <c r="I11" s="107" t="str">
        <f>IFERROR(VLOOKUP(D11,DB!A:F,6,0),"")</f>
        <v>SCECO</v>
      </c>
      <c r="J11" s="107" t="str">
        <f>IFERROR(VLOOKUP(D11,DB!A:G,7,0),"")</f>
        <v>Dead</v>
      </c>
      <c r="K11" s="93" t="s">
        <v>39141</v>
      </c>
      <c r="L11" s="87" t="str">
        <f>IFERROR(VLOOKUP(D11,DB!A:I,9,0),"")</f>
        <v>Latis</v>
      </c>
    </row>
    <row r="12" spans="1:16" ht="15" customHeight="1">
      <c r="A12" s="107"/>
      <c r="B12" s="107" t="str">
        <f>IFERROR(VLOOKUP(D12,DB!A:K,11,0),"")</f>
        <v/>
      </c>
      <c r="C12" s="89"/>
      <c r="D12" s="87"/>
      <c r="E12" s="90"/>
      <c r="F12" s="91"/>
      <c r="G12" s="92">
        <f t="shared" ca="1" si="1"/>
        <v>46001.178013310186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46001.178013310186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46001.178013310186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46001.178013310186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46001.178013310186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46001.178013310186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46001.178013310186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46001.178013310186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46001.178013310186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46001.178013310186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46001.178013310186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46001.178013310186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46001.178013310186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46001.178013310186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46001.178013310186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46001.178013310186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46001.178013310186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46001.178013310186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46001.178013310186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46001.178013310186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46001.178013310186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ref="G33:G78" ca="1" si="2">IFERROR(NOW()-F33,"")</f>
        <v>46001.178013310186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2"/>
        <v>46001.178013310186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2"/>
        <v>46001.178013310186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46001.178013310186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46001.178013310186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46001.178013310186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46001.178013310186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46001.178013310186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46001.178013310186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46001.178013310186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46001.178013310186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46001.178013310186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46001.178013310186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46001.178013310186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46001.178013310186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46001.178013310186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46001.178013310186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46001.178013310186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46001.178013310186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46001.178013310186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46001.178013310186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46001.178013310186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46001.178013310186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46001.178013310186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46001.178013310186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46001.178013310186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46001.178013310186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46001.178013310186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46001.178013310186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46001.178013310186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46001.178013310186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46001.178013310186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46001.178013310186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46001.178013310186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46001.178013310186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46001.178013310186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46001.178013310186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46001.178013310186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46001.178013310186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46001.178013310186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46001.178013310186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46001.178013310186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46001.178013310186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46001.178013310186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46001.178013310186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46001.178013310186</v>
      </c>
      <c r="H78" s="91"/>
      <c r="I78" s="107" t="str">
        <f>IFERROR(VLOOKUP(D78,DB!A:F,6,0),"")</f>
        <v/>
      </c>
      <c r="J78" s="107" t="str">
        <f>IFERROR(VLOOKUP(D78,DB!A:G,7,0),"")</f>
        <v/>
      </c>
      <c r="K78" s="93"/>
      <c r="L78" s="87"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39142</v>
      </c>
      <c r="B2" s="37" t="str">
        <f>IFERROR(VLOOKUP(D2,DB!A:K,11,0),"")</f>
        <v>R5</v>
      </c>
      <c r="C2" s="37">
        <v>3</v>
      </c>
      <c r="D2" s="100" t="s">
        <v>36085</v>
      </c>
      <c r="E2" s="37" t="s">
        <v>39106</v>
      </c>
      <c r="F2" s="38">
        <v>45891.832060185188</v>
      </c>
      <c r="G2" s="102">
        <f ca="1">IFERROR(NOW()-F2,"")</f>
        <v>109.34595312499732</v>
      </c>
      <c r="H2" s="38">
        <v>45891.790393518517</v>
      </c>
      <c r="I2" s="37" t="str">
        <f>IFERROR(VLOOKUP(D2,DB!A:F,6,0),"")</f>
        <v>Generator-SG</v>
      </c>
      <c r="J2" s="37" t="str">
        <f>IFERROR(VLOOKUP(D2,DB!A:G,7,0),"")</f>
        <v>Vandalized</v>
      </c>
      <c r="K2" s="37" t="s">
        <v>39143</v>
      </c>
      <c r="L2" s="37" t="str">
        <f>IFERROR(VLOOKUP(D2,DB!A:I,9,0),"")</f>
        <v>Latis</v>
      </c>
      <c r="M2" s="99"/>
    </row>
    <row r="3" spans="1:13" s="39" customFormat="1" ht="30.75">
      <c r="A3" s="37" t="s">
        <v>39144</v>
      </c>
      <c r="B3" s="37" t="str">
        <f>IFERROR(VLOOKUP(D3,DB!A:K,11,0),"")</f>
        <v>R5</v>
      </c>
      <c r="C3" s="37">
        <v>1</v>
      </c>
      <c r="D3" s="37" t="s">
        <v>33407</v>
      </c>
      <c r="E3" s="37" t="s">
        <v>39111</v>
      </c>
      <c r="F3" s="38">
        <v>45926.188877314817</v>
      </c>
      <c r="G3" s="102">
        <f t="shared" ref="G3" ca="1" si="0">IFERROR(NOW()-F3,"")</f>
        <v>74.989135995368997</v>
      </c>
      <c r="H3" s="38">
        <v>45926.158159722225</v>
      </c>
      <c r="I3" s="37" t="str">
        <f>IFERROR(VLOOKUP(D3,DB!A:F,6,0),"")</f>
        <v>SCECO</v>
      </c>
      <c r="J3" s="37" t="str">
        <f>IFERROR(VLOOKUP(D3,DB!A:G,7,0),"")</f>
        <v>Good</v>
      </c>
      <c r="K3" s="37" t="s">
        <v>39145</v>
      </c>
      <c r="L3" s="37" t="str">
        <f>IFERROR(VLOOKUP(D3,DB!A:I,9,0),"")</f>
        <v>Latis</v>
      </c>
      <c r="M3" s="99"/>
    </row>
    <row r="4" spans="1:13" s="39" customFormat="1" ht="45.75" customHeight="1">
      <c r="A4" s="103" t="s">
        <v>39146</v>
      </c>
      <c r="B4" s="103" t="str">
        <f>IFERROR(VLOOKUP(D4,DB!A:K,11,0),"")</f>
        <v>R5</v>
      </c>
      <c r="C4" s="103">
        <v>1</v>
      </c>
      <c r="D4" s="103" t="s">
        <v>34832</v>
      </c>
      <c r="E4" s="103" t="s">
        <v>39111</v>
      </c>
      <c r="F4" s="104">
        <v>45948.661111111112</v>
      </c>
      <c r="G4" s="105">
        <f t="shared" ref="G4" ca="1" si="1">IFERROR(NOW()-F4,"")</f>
        <v>52.516902199073229</v>
      </c>
      <c r="H4" s="104">
        <v>45948.661111111112</v>
      </c>
      <c r="I4" s="103" t="str">
        <f>IFERROR(VLOOKUP(D4,DB!A:F,6,0),"")</f>
        <v>SCECO</v>
      </c>
      <c r="J4" s="103" t="str">
        <f>IFERROR(VLOOKUP(D4,DB!A:G,7,0),"")</f>
        <v>Dead</v>
      </c>
      <c r="K4" s="103" t="s">
        <v>39147</v>
      </c>
      <c r="L4" s="103" t="str">
        <f>IFERROR(VLOOKUP(D4,DB!A:I,9,0),"")</f>
        <v>Latis</v>
      </c>
    </row>
    <row r="5" spans="1:13" s="39" customFormat="1" ht="30.75">
      <c r="A5" s="103" t="s">
        <v>39148</v>
      </c>
      <c r="B5" s="103" t="str">
        <f>IFERROR(VLOOKUP(D5,DB!A:K,11,0),"")</f>
        <v>R5</v>
      </c>
      <c r="C5" s="103">
        <v>1</v>
      </c>
      <c r="D5" s="103" t="s">
        <v>36592</v>
      </c>
      <c r="E5" s="103" t="s">
        <v>39106</v>
      </c>
      <c r="F5" s="104">
        <v>45981.373298611114</v>
      </c>
      <c r="G5" s="105">
        <f ca="1">IFERROR(NOW()-F5,"")</f>
        <v>19.804714699072065</v>
      </c>
      <c r="H5" s="132">
        <v>45981.360798611109</v>
      </c>
      <c r="I5" s="103" t="str">
        <f>IFERROR(VLOOKUP(D5,DB!A:F,6,0),"")</f>
        <v>SCECO</v>
      </c>
      <c r="J5" s="103" t="str">
        <f>IFERROR(VLOOKUP(D5,DB!A:G,7,0),"")</f>
        <v>Dead</v>
      </c>
      <c r="K5" s="103" t="s">
        <v>39149</v>
      </c>
      <c r="L5" s="103" t="str">
        <f>IFERROR(VLOOKUP(D5,DB!A:I,9,0),"")</f>
        <v>Latis</v>
      </c>
    </row>
    <row r="6" spans="1:13">
      <c r="A6" s="37" t="s">
        <v>39150</v>
      </c>
      <c r="B6" s="37" t="str">
        <f>IFERROR(VLOOKUP(D6,DB!A:K,11,0),"")</f>
        <v>R5</v>
      </c>
      <c r="C6" s="37">
        <v>1</v>
      </c>
      <c r="D6" s="37" t="s">
        <v>37850</v>
      </c>
      <c r="E6" s="37" t="s">
        <v>39106</v>
      </c>
      <c r="F6" s="38">
        <v>45997.107488425929</v>
      </c>
      <c r="G6" s="131">
        <f t="shared" ref="G6" ca="1" si="2">IFERROR(NOW()-F6,"")</f>
        <v>4.070524652772292</v>
      </c>
      <c r="H6" s="38">
        <v>45997.093599537038</v>
      </c>
      <c r="I6" s="37" t="str">
        <f>IFERROR(VLOOKUP(D6,DB!A:F,6,0),"")</f>
        <v>SCECO</v>
      </c>
      <c r="J6" s="37" t="str">
        <f>IFERROR(VLOOKUP(D6,DB!A:G,7,0),"")</f>
        <v>In progress</v>
      </c>
      <c r="K6" s="37" t="s">
        <v>39151</v>
      </c>
      <c r="L6" s="37" t="str">
        <f>IFERROR(VLOOKUP(D6,DB!A:I,9,0),"")</f>
        <v>Latis</v>
      </c>
    </row>
    <row r="7" spans="1:13">
      <c r="A7" s="37"/>
      <c r="B7" s="37" t="str">
        <f>IFERROR(VLOOKUP(D7,DB!A:K,11,0),"")</f>
        <v/>
      </c>
      <c r="C7" s="37"/>
      <c r="D7" s="37"/>
      <c r="E7" s="37"/>
      <c r="F7" s="38"/>
      <c r="G7" s="131">
        <f ca="1">IFERROR(NOW()-F7,"")</f>
        <v>46001.178013078701</v>
      </c>
      <c r="H7" s="38"/>
      <c r="I7" s="37" t="str">
        <f>IFERROR(VLOOKUP(D7,DB!A:F,6,0),"")</f>
        <v/>
      </c>
      <c r="J7" s="37" t="str">
        <f>IFERROR(VLOOKUP(D7,DB!A:G,7,0),"")</f>
        <v/>
      </c>
      <c r="K7" s="37"/>
      <c r="L7" s="37" t="str">
        <f>IFERROR(VLOOKUP(D7,DB!A:I,9,0),"")</f>
        <v/>
      </c>
    </row>
    <row r="8" spans="1:13">
      <c r="A8" s="37"/>
      <c r="B8" s="37" t="str">
        <f>IFERROR(VLOOKUP(D8,DB!A:K,11,0),"")</f>
        <v/>
      </c>
      <c r="C8" s="37"/>
      <c r="D8" s="153"/>
      <c r="E8" s="37"/>
      <c r="F8" s="38"/>
      <c r="G8" s="131">
        <f ca="1">IFERROR(NOW()-F8,"")</f>
        <v>46001.178013078701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46001.178013078701</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46001.178013078701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46001.178013078701</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46001.178013078701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46001.178013078701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46001.178013078701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46001.178013078701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46001.178013078701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46001.178013078701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46001.178013078701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46001.178013078701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46001.178013078701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46001.178013078701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46001.178013078701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46001.178013078701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46001.178013078701</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4"/>
  <sheetViews>
    <sheetView workbookViewId="0">
      <selection activeCell="E2" sqref="E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39152</v>
      </c>
      <c r="B2" s="115" t="str">
        <f>IFERROR(VLOOKUP(D2,DB!A:K,11,0),"")</f>
        <v>R6</v>
      </c>
      <c r="C2" s="116">
        <v>2</v>
      </c>
      <c r="D2" s="115" t="s">
        <v>39042</v>
      </c>
      <c r="E2" s="138" t="s">
        <v>39106</v>
      </c>
      <c r="F2" s="117">
        <v>46000.808553240742</v>
      </c>
      <c r="G2" s="72">
        <f t="shared" ref="G2:G8" ca="1" si="0">IFERROR(NOW()-F2,"-")</f>
        <v>0.36945983795885695</v>
      </c>
      <c r="H2" s="117">
        <v>46000.762835648151</v>
      </c>
      <c r="I2" s="115" t="str">
        <f>IFERROR(VLOOKUP(D2,DB!A:F,6,0),"")</f>
        <v>SCECO</v>
      </c>
      <c r="J2" s="115" t="str">
        <f>IFERROR(VLOOKUP(D2,DB!A:G,7,0),"")</f>
        <v>Dead</v>
      </c>
      <c r="K2" s="118" t="s">
        <v>39153</v>
      </c>
      <c r="L2" s="133" t="str">
        <f>IFERROR(VLOOKUP(D2,DB!A:I,9,0),"")</f>
        <v>Latis</v>
      </c>
    </row>
    <row r="3" spans="1:16382" ht="31.5" customHeight="1">
      <c r="A3" s="114"/>
      <c r="B3" s="115" t="str">
        <f>IFERROR(VLOOKUP(D3,DB!A:K,11,0),"")</f>
        <v/>
      </c>
      <c r="C3" s="116"/>
      <c r="D3" s="115"/>
      <c r="E3" s="138"/>
      <c r="F3" s="117"/>
      <c r="G3" s="72">
        <f t="shared" ca="1" si="0"/>
        <v>46001.178013078701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46001.178013078701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46001.178013078701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46001.178013078701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46001.178013078701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46001.178013078701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ref="G9:G72" ca="1" si="1">IFERROR(NOW()-F9,"-")</f>
        <v>46001.178013078701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1"/>
        <v>46001.178013078701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46001.178013078701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46001.178013078701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46001.178013078701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46001.178013078701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46001.178013078701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46001.178013078701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46001.178013078701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46001.178013078701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46001.178013078701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46001.178013078701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46001.178013078701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46001.178013078701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46001.178013078701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46001.178013078701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46001.178013078701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46001.178013078701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46001.178013078701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46001.178013078701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46001.178013078701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46001.178013078701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46001.178013078701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46001.178013078701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46001.178013078701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46001.178013078701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46001.178013078701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46001.178013078701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46001.178013078701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46001.178013078701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46001.178013078701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46001.178013078701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46001.178013078701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46001.178013078701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46001.178013078701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46001.178013078701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46001.178013078701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46001.178013078701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46001.178013078701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46001.178013078701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46001.178013078701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46001.178013078701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46001.178013078701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46001.178013078701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46001.178013078701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46001.178013078701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46001.178013078701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46001.178013078701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46001.178013078701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46001.178013078701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46001.178013078701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46001.178013078701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46001.178013078701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46001.178013078701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46001.178013078701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46001.178013078701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46001.178013078701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46001.178013078701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46001.178013078701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46001.178013078701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46001.178013078701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46001.178013078701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46001.178013078701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46001.178013078701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ref="G73:G136" ca="1" si="2">IFERROR(NOW()-F73,"-")</f>
        <v>46001.178013078701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2"/>
        <v>46001.178013078701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46001.178013078701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46001.178013078701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46001.178013078701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46001.178013078701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46001.178013078701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46001.178013078701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46001.178013078701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46001.178013078701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46001.178013078701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46001.178013078701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46001.178013078701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46001.178013078701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46001.178013078701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46001.178013078701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46001.178013078701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46001.178013078701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46001.178013078701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46001.178013078701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46001.178013078701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46001.178013078701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46001.178013078701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46001.178013078701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46001.178013078701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46001.178013078701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46001.178013078701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46001.178013078701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46001.178013078701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46001.178013078701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46001.178013078701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46001.178013078701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46001.178013078701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46001.178013078701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46001.178013078701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46001.178013078701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46001.178013078701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46001.178013078701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46001.178013078701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46001.178013078701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46001.178013078701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46001.178013078701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46001.178013078701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46001.178013078701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46001.178013078701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46001.178013078701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46001.178013078701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46001.178013078701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46001.178013078701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46001.178013078701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46001.178013078701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46001.178013078701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46001.178013078701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46001.178013078701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46001.178013078701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46001.178013078701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46001.178013078701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46001.178013078701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46001.178013078701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46001.178013078701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46001.178013078701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46001.178013078701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46001.178013078701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46001.178013078701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ref="G137:G200" ca="1" si="3">IFERROR(NOW()-F137,"-")</f>
        <v>46001.178013078701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3"/>
        <v>46001.178013078701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46001.178013078701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46001.178013078701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46001.178013078701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46001.178013078701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46001.178013078701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46001.178013078701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46001.178013078701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46001.178013078701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46001.178013078701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46001.178013078701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46001.178013078701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46001.178013078701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46001.178013078701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46001.178013078701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46001.178013078701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46001.178013078701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46001.178013078701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46001.178013078701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46001.178013078701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46001.178013078701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46001.178013078701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46001.178013078701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46001.178013078701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46001.178013078701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46001.178013078701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46001.178013078701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46001.178013078701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46001.178013078701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46001.178013078701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46001.178013078701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46001.178013078701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46001.178013078701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46001.178013078701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46001.178013078701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46001.178013078701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46001.178013078701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46001.178013078701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46001.178013078701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46001.178013078701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46001.178013078701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46001.178013078701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46001.178013078701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46001.178013078701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46001.178013078701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46001.178013078701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46001.178013078701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46001.178013078701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46001.178013078701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46001.178013078701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46001.178013078701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46001.178013078701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46001.178013078701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46001.178013078701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46001.178013078701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46001.178013078701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46001.178013078701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46001.178013078701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46001.178013078701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46001.178013078701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46001.178013078701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46001.178013078701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46001.178013078701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ref="G201:G264" ca="1" si="4">IFERROR(NOW()-F201,"-")</f>
        <v>46001.178013078701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4"/>
        <v>46001.178013078701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46001.178013078701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46001.178013078701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46001.178013078701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46001.178013078701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46001.178013078701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46001.178013078701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46001.178013078701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46001.178013078701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46001.178013078701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46001.178013078701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46001.178013078701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46001.178013078701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46001.178013078701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46001.178013078701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46001.178013078701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46001.178013078701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46001.178013078701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46001.178013078701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46001.178013078701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46001.178013078701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46001.178013078701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46001.178013078701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46001.178013078701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46001.178013078701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46001.178013078701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46001.178013078701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46001.178013078701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46001.178013078701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46001.178013078701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46001.178013078701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46001.178013078701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46001.178013078701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46001.178013078701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46001.178013078701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46001.178013078701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46001.178013078701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46001.178013078701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46001.178013078701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46001.178013078701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46001.178013078701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46001.178013078701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46001.178013078701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46001.178013078701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46001.178013078701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46001.178013078701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46001.178013078701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46001.178013078701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46001.178013078701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46001.178013078701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46001.178013078701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46001.178013078701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46001.178013078701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46001.178013078701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46001.178013078701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46001.178013078701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46001.178013078701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46001.178013078701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46001.178013078701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46001.178013078701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46001.178013078701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46001.178013078701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46001.178013078701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ref="G265:G328" ca="1" si="5">IFERROR(NOW()-F265,"-")</f>
        <v>46001.178013078701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5"/>
        <v>46001.178013078701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46001.178013078701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46001.178013078701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46001.178013078701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46001.178013078701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46001.178013078701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46001.178013078701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46001.178013078701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46001.178013078701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46001.178013078701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46001.178013078701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46001.178013078701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46001.178013078701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46001.178013078701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46001.178013078701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46001.178013078701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46001.178013078701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46001.178013078701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46001.178013078701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46001.178013078701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46001.178013078701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46001.178013078701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46001.178013078701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46001.178013078701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46001.178013078701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46001.178013078701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46001.178013078701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46001.178013078701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46001.178013078701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46001.178013078701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46001.178013078701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46001.178013078701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46001.178013078701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46001.178013078701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46001.178013078701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46001.178013078701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46001.178013078701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46001.178013078701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46001.178013078701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46001.178013078701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46001.178013078701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46001.178013078701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46001.178013078701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46001.178013078701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46001.178013078701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46001.178013078701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46001.178013078701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46001.178013078701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46001.178013078701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46001.178013078701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46001.178013078701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46001.178013078701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46001.178013078701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46001.178013078701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46001.178013078701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46001.178013078701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46001.178013078701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46001.178013078701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46001.178013078701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46001.178013078701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46001.178013078701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46001.178013078701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46001.178013078701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ref="G329:G392" ca="1" si="6">IFERROR(NOW()-F329,"-")</f>
        <v>46001.178013078701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6"/>
        <v>46001.178013078701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46001.178013078701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46001.178013078701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46001.178013078701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46001.178013078701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46001.178013078701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46001.178013078701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46001.178013078701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46001.178013078701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46001.178013078701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46001.178013078701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46001.178013078701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46001.178013078701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46001.178013078701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46001.178013078701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46001.178013078701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46001.178013078701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46001.178013078701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46001.178013078701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46001.178013078701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46001.178013078701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46001.178013078701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46001.178013078701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46001.178013078701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46001.178013078701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46001.178013078701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46001.178013078701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46001.178013078701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46001.178013078701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46001.178013078701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46001.178013078701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46001.178013078701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46001.178013078701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46001.178013078701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46001.178013078701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46001.178013078701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46001.178013078701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46001.178013078701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46001.178013078701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46001.178013078701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46001.178013078701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46001.178013078701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46001.178013078701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46001.178013078701</v>
      </c>
      <c r="H373" s="117"/>
      <c r="I373" s="115" t="str">
        <f>IFERROR(VLOOKUP(D373,DB!A:F,6,0),"")</f>
        <v/>
      </c>
      <c r="J373" s="115" t="str">
        <f>IFERROR(VLOOKUP(D373,DB!A:G,7,0),"")</f>
        <v/>
      </c>
      <c r="K373" s="118"/>
      <c r="L373" s="133" t="str">
        <f>IFERROR(VLOOKUP(D373,DB!A:I,9,0),"")</f>
        <v/>
      </c>
    </row>
    <row r="374" spans="1:12" ht="31.5" customHeight="1">
      <c r="A374" s="139"/>
      <c r="B374" s="140" t="str">
        <f>IFERROR(VLOOKUP(D374,DB!A:K,11,0),"")</f>
        <v/>
      </c>
      <c r="C374" s="141"/>
      <c r="D374" s="140"/>
      <c r="E374" s="138"/>
      <c r="F374" s="142"/>
      <c r="G374" s="143">
        <f t="shared" ca="1" si="6"/>
        <v>46001.178013078701</v>
      </c>
      <c r="H374" s="142"/>
      <c r="I374" s="140" t="str">
        <f>IFERROR(VLOOKUP(D374,DB!A:F,6,0),"")</f>
        <v/>
      </c>
      <c r="J374" s="140" t="str">
        <f>IFERROR(VLOOKUP(D374,DB!A:G,7,0),"")</f>
        <v/>
      </c>
      <c r="K374" s="144"/>
      <c r="L374" s="145" t="str">
        <f>IFERROR(VLOOKUP(D374,DB!A:I,9,0),"")</f>
        <v/>
      </c>
    </row>
  </sheetData>
  <dataValidations count="2">
    <dataValidation allowBlank="1" showInputMessage="1" showErrorMessage="1" sqref="E1" xr:uid="{9E1BC488-8814-4F8A-8DBE-742B3278AB71}"/>
    <dataValidation type="list" allowBlank="1" showInputMessage="1" showErrorMessage="1" sqref="E2 E3:E3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2025-12-10T01:18:25Z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